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Lot" sheetId="1" r:id="rId1"/>
    <sheet name="Sheet1" sheetId="2" r:id="rId2"/>
  </sheets>
  <definedNames>
    <definedName name="_xlnm.Print_Area" localSheetId="0">'Lot'!$A$2:$AA$45</definedName>
  </definedNames>
  <calcPr fullCalcOnLoad="1"/>
</workbook>
</file>

<file path=xl/sharedStrings.xml><?xml version="1.0" encoding="utf-8"?>
<sst xmlns="http://schemas.openxmlformats.org/spreadsheetml/2006/main" count="143" uniqueCount="90">
  <si>
    <t>Cat</t>
  </si>
  <si>
    <t>Nume</t>
  </si>
  <si>
    <t>Prenume</t>
  </si>
  <si>
    <t>Club</t>
  </si>
  <si>
    <t>Loc</t>
  </si>
  <si>
    <t>Med.pond.</t>
  </si>
  <si>
    <t>Part</t>
  </si>
  <si>
    <t>Probe teren</t>
  </si>
  <si>
    <t>M16</t>
  </si>
  <si>
    <t>M18</t>
  </si>
  <si>
    <t>Tamas</t>
  </si>
  <si>
    <t>M20</t>
  </si>
  <si>
    <t>Agnes</t>
  </si>
  <si>
    <t>Roxana</t>
  </si>
  <si>
    <t>Divin</t>
  </si>
  <si>
    <t>Galateanu</t>
  </si>
  <si>
    <t>Adela</t>
  </si>
  <si>
    <t>Neda</t>
  </si>
  <si>
    <t>Culcean</t>
  </si>
  <si>
    <t>Virag</t>
  </si>
  <si>
    <t>Timea</t>
  </si>
  <si>
    <t>Denisa</t>
  </si>
  <si>
    <t>Bartha</t>
  </si>
  <si>
    <t>Dorottya</t>
  </si>
  <si>
    <t>Stamate</t>
  </si>
  <si>
    <t>Bianca</t>
  </si>
  <si>
    <t>mp</t>
  </si>
  <si>
    <t>Media</t>
  </si>
  <si>
    <t>Daria</t>
  </si>
  <si>
    <t>Alina</t>
  </si>
  <si>
    <t>Teca</t>
  </si>
  <si>
    <t>F16</t>
  </si>
  <si>
    <t>F18</t>
  </si>
  <si>
    <t>F20</t>
  </si>
  <si>
    <t>Judit</t>
  </si>
  <si>
    <t>Farcas</t>
  </si>
  <si>
    <t>Wanda</t>
  </si>
  <si>
    <t>Roman</t>
  </si>
  <si>
    <t>Alexandra</t>
  </si>
  <si>
    <t xml:space="preserve">Ghit </t>
  </si>
  <si>
    <t xml:space="preserve">Galateanu </t>
  </si>
  <si>
    <t>Tecar</t>
  </si>
  <si>
    <t>Altius et.1 (LD)</t>
  </si>
  <si>
    <t>Altius et.2 (MD)</t>
  </si>
  <si>
    <t>Vigh</t>
  </si>
  <si>
    <t>Lorand</t>
  </si>
  <si>
    <t>Csongor</t>
  </si>
  <si>
    <t>Szikszai</t>
  </si>
  <si>
    <t>Catana</t>
  </si>
  <si>
    <t>Alexandru</t>
  </si>
  <si>
    <t>Peles</t>
  </si>
  <si>
    <t>Vlad</t>
  </si>
  <si>
    <t>Vadean</t>
  </si>
  <si>
    <t>Catalin</t>
  </si>
  <si>
    <t>Csis</t>
  </si>
  <si>
    <t>Nandor</t>
  </si>
  <si>
    <t>Knobloch-Esztergar</t>
  </si>
  <si>
    <t>Peter</t>
  </si>
  <si>
    <t>Kentelki</t>
  </si>
  <si>
    <t>Marton</t>
  </si>
  <si>
    <t>Crisan</t>
  </si>
  <si>
    <t>Ionut</t>
  </si>
  <si>
    <t>Szocs</t>
  </si>
  <si>
    <t>Attila</t>
  </si>
  <si>
    <t>Biro</t>
  </si>
  <si>
    <t>Minoiu</t>
  </si>
  <si>
    <t>George-Emilian</t>
  </si>
  <si>
    <t>Tintar</t>
  </si>
  <si>
    <t>Mihai-Andrei</t>
  </si>
  <si>
    <t>Rob</t>
  </si>
  <si>
    <t>Claudiu</t>
  </si>
  <si>
    <t>CSU Craiova</t>
  </si>
  <si>
    <t>CS TranSilva Cluj</t>
  </si>
  <si>
    <t>CS UNEFS Bucuresti</t>
  </si>
  <si>
    <t>CS Atletic Roman</t>
  </si>
  <si>
    <t>CS Orienter Tg.Mures</t>
  </si>
  <si>
    <t>CS Ady Liceum Oradea</t>
  </si>
  <si>
    <t>CS Stiinta Electro Sistem B.Mare</t>
  </si>
  <si>
    <t>Mate</t>
  </si>
  <si>
    <t>Sergiu</t>
  </si>
  <si>
    <t>MM et.1 (SP)</t>
  </si>
  <si>
    <t>MM et.2 (MD)</t>
  </si>
  <si>
    <t>MM et.3 (MD)</t>
  </si>
  <si>
    <t>Selectie EYOC, JWOC si SEEOC 2017 , Media ponderata = 90% (4 din 5) + 10% Probe pe teren variat</t>
  </si>
  <si>
    <t>Bodea</t>
  </si>
  <si>
    <t>Claudia</t>
  </si>
  <si>
    <t>Dezsi</t>
  </si>
  <si>
    <t>Kinga</t>
  </si>
  <si>
    <t>CSU Bv - CSS B.Sprie</t>
  </si>
  <si>
    <t>4 din 5</t>
  </si>
</sst>
</file>

<file path=xl/styles.xml><?xml version="1.0" encoding="utf-8"?>
<styleSheet xmlns="http://schemas.openxmlformats.org/spreadsheetml/2006/main">
  <numFmts count="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h:mm:ss;@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9"/>
      <color indexed="6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538ED5"/>
      <name val="Calibri"/>
      <family val="2"/>
    </font>
    <font>
      <b/>
      <sz val="9"/>
      <color rgb="FF538ED5"/>
      <name val="Calibri"/>
      <family val="2"/>
    </font>
    <font>
      <b/>
      <sz val="9"/>
      <color rgb="FFC00000"/>
      <name val="Calibri"/>
      <family val="2"/>
    </font>
    <font>
      <b/>
      <sz val="9"/>
      <color rgb="FFFF0000"/>
      <name val="Calibri"/>
      <family val="2"/>
    </font>
    <font>
      <b/>
      <sz val="9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dotted"/>
      <bottom style="dotted"/>
    </border>
    <border>
      <left/>
      <right/>
      <top style="medium"/>
      <bottom style="dotted"/>
    </border>
    <border>
      <left style="medium"/>
      <right style="thin"/>
      <top style="dotted"/>
      <bottom style="dotted"/>
    </border>
    <border>
      <left style="medium"/>
      <right/>
      <top style="medium"/>
      <bottom style="dotted"/>
    </border>
    <border>
      <left style="medium"/>
      <right style="thin"/>
      <top style="medium"/>
      <bottom style="dotted"/>
    </border>
    <border>
      <left/>
      <right style="dotted"/>
      <top style="medium"/>
      <bottom style="medium"/>
    </border>
    <border>
      <left/>
      <right style="dotted"/>
      <top style="medium"/>
      <bottom style="dotted"/>
    </border>
    <border>
      <left/>
      <right style="dotted"/>
      <top style="dotted"/>
      <bottom style="dotted"/>
    </border>
    <border>
      <left/>
      <right/>
      <top style="medium"/>
      <bottom style="medium"/>
    </border>
    <border>
      <left style="medium"/>
      <right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 style="medium"/>
      <right style="dotted"/>
      <top style="medium"/>
      <bottom style="medium"/>
    </border>
    <border diagonalUp="1">
      <left style="thin"/>
      <right style="medium"/>
      <top style="medium"/>
      <bottom style="dotted"/>
      <diagonal style="thin"/>
    </border>
    <border diagonalUp="1">
      <left style="thin"/>
      <right style="medium"/>
      <top style="dotted"/>
      <bottom style="dotted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10" fontId="45" fillId="0" borderId="0" xfId="0" applyNumberFormat="1" applyFont="1" applyAlignment="1">
      <alignment horizontal="center"/>
    </xf>
    <xf numFmtId="10" fontId="46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 horizontal="center"/>
    </xf>
    <xf numFmtId="10" fontId="46" fillId="0" borderId="0" xfId="0" applyNumberFormat="1" applyFont="1" applyAlignment="1">
      <alignment/>
    </xf>
    <xf numFmtId="10" fontId="46" fillId="0" borderId="10" xfId="0" applyNumberFormat="1" applyFont="1" applyBorder="1" applyAlignment="1">
      <alignment horizontal="center"/>
    </xf>
    <xf numFmtId="10" fontId="46" fillId="0" borderId="11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Continuous"/>
    </xf>
    <xf numFmtId="0" fontId="44" fillId="33" borderId="15" xfId="0" applyFont="1" applyFill="1" applyBorder="1" applyAlignment="1">
      <alignment horizontal="centerContinuous"/>
    </xf>
    <xf numFmtId="0" fontId="43" fillId="33" borderId="0" xfId="0" applyFont="1" applyFill="1" applyAlignment="1">
      <alignment/>
    </xf>
    <xf numFmtId="164" fontId="44" fillId="10" borderId="16" xfId="0" applyNumberFormat="1" applyFont="1" applyFill="1" applyBorder="1" applyAlignment="1">
      <alignment horizontal="center"/>
    </xf>
    <xf numFmtId="164" fontId="44" fillId="10" borderId="17" xfId="0" applyNumberFormat="1" applyFont="1" applyFill="1" applyBorder="1" applyAlignment="1">
      <alignment horizontal="center"/>
    </xf>
    <xf numFmtId="0" fontId="43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10" fontId="47" fillId="33" borderId="0" xfId="0" applyNumberFormat="1" applyFont="1" applyFill="1" applyAlignment="1">
      <alignment horizontal="center"/>
    </xf>
    <xf numFmtId="10" fontId="46" fillId="33" borderId="22" xfId="0" applyNumberFormat="1" applyFont="1" applyFill="1" applyBorder="1" applyAlignment="1">
      <alignment horizontal="center"/>
    </xf>
    <xf numFmtId="10" fontId="46" fillId="33" borderId="23" xfId="0" applyNumberFormat="1" applyFont="1" applyFill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4" xfId="0" applyFont="1" applyBorder="1" applyAlignment="1">
      <alignment horizontal="center"/>
    </xf>
    <xf numFmtId="0" fontId="43" fillId="0" borderId="18" xfId="0" applyFont="1" applyBorder="1" applyAlignment="1">
      <alignment/>
    </xf>
    <xf numFmtId="0" fontId="43" fillId="0" borderId="24" xfId="0" applyFont="1" applyBorder="1" applyAlignment="1">
      <alignment/>
    </xf>
    <xf numFmtId="0" fontId="43" fillId="33" borderId="11" xfId="0" applyFont="1" applyFill="1" applyBorder="1" applyAlignment="1">
      <alignment/>
    </xf>
    <xf numFmtId="10" fontId="23" fillId="34" borderId="21" xfId="0" applyNumberFormat="1" applyFont="1" applyFill="1" applyBorder="1" applyAlignment="1">
      <alignment horizontal="center"/>
    </xf>
    <xf numFmtId="0" fontId="43" fillId="0" borderId="11" xfId="0" applyFont="1" applyBorder="1" applyAlignment="1">
      <alignment/>
    </xf>
    <xf numFmtId="10" fontId="48" fillId="33" borderId="21" xfId="0" applyNumberFormat="1" applyFont="1" applyFill="1" applyBorder="1" applyAlignment="1">
      <alignment horizontal="center"/>
    </xf>
    <xf numFmtId="10" fontId="48" fillId="33" borderId="10" xfId="0" applyNumberFormat="1" applyFont="1" applyFill="1" applyBorder="1" applyAlignment="1">
      <alignment horizontal="center"/>
    </xf>
    <xf numFmtId="10" fontId="48" fillId="33" borderId="1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44" fillId="0" borderId="25" xfId="0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24" xfId="0" applyFont="1" applyBorder="1" applyAlignment="1">
      <alignment/>
    </xf>
    <xf numFmtId="0" fontId="44" fillId="0" borderId="11" xfId="0" applyFont="1" applyBorder="1" applyAlignment="1">
      <alignment/>
    </xf>
    <xf numFmtId="0" fontId="44" fillId="33" borderId="11" xfId="0" applyFont="1" applyFill="1" applyBorder="1" applyAlignment="1">
      <alignment/>
    </xf>
    <xf numFmtId="164" fontId="44" fillId="33" borderId="27" xfId="0" applyNumberFormat="1" applyFont="1" applyFill="1" applyBorder="1" applyAlignment="1">
      <alignment horizontal="centerContinuous"/>
    </xf>
    <xf numFmtId="0" fontId="44" fillId="33" borderId="27" xfId="0" applyFont="1" applyFill="1" applyBorder="1" applyAlignment="1">
      <alignment horizontal="centerContinuous"/>
    </xf>
    <xf numFmtId="10" fontId="46" fillId="33" borderId="14" xfId="0" applyNumberFormat="1" applyFont="1" applyFill="1" applyBorder="1" applyAlignment="1">
      <alignment horizontal="centerContinuous"/>
    </xf>
    <xf numFmtId="0" fontId="44" fillId="33" borderId="27" xfId="0" applyFont="1" applyFill="1" applyBorder="1" applyAlignment="1">
      <alignment horizontal="centerContinuous"/>
    </xf>
    <xf numFmtId="164" fontId="44" fillId="33" borderId="16" xfId="0" applyNumberFormat="1" applyFont="1" applyFill="1" applyBorder="1" applyAlignment="1">
      <alignment horizontal="center"/>
    </xf>
    <xf numFmtId="10" fontId="46" fillId="33" borderId="10" xfId="0" applyNumberFormat="1" applyFont="1" applyFill="1" applyBorder="1" applyAlignment="1">
      <alignment horizontal="center"/>
    </xf>
    <xf numFmtId="164" fontId="44" fillId="33" borderId="28" xfId="0" applyNumberFormat="1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164" fontId="44" fillId="33" borderId="17" xfId="0" applyNumberFormat="1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10" fontId="46" fillId="33" borderId="11" xfId="0" applyNumberFormat="1" applyFont="1" applyFill="1" applyBorder="1" applyAlignment="1">
      <alignment horizontal="center"/>
    </xf>
    <xf numFmtId="164" fontId="44" fillId="33" borderId="29" xfId="0" applyNumberFormat="1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10" fontId="47" fillId="33" borderId="10" xfId="0" applyNumberFormat="1" applyFont="1" applyFill="1" applyBorder="1" applyAlignment="1">
      <alignment horizontal="center"/>
    </xf>
    <xf numFmtId="10" fontId="47" fillId="33" borderId="11" xfId="0" applyNumberFormat="1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10" fontId="23" fillId="34" borderId="30" xfId="0" applyNumberFormat="1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0" borderId="31" xfId="0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33" xfId="0" applyFont="1" applyBorder="1" applyAlignment="1">
      <alignment/>
    </xf>
    <xf numFmtId="0" fontId="44" fillId="0" borderId="34" xfId="0" applyFont="1" applyBorder="1" applyAlignment="1">
      <alignment horizontal="center"/>
    </xf>
    <xf numFmtId="10" fontId="48" fillId="33" borderId="33" xfId="0" applyNumberFormat="1" applyFont="1" applyFill="1" applyBorder="1" applyAlignment="1">
      <alignment horizontal="center"/>
    </xf>
    <xf numFmtId="0" fontId="44" fillId="33" borderId="35" xfId="0" applyFont="1" applyFill="1" applyBorder="1" applyAlignment="1">
      <alignment horizontal="center"/>
    </xf>
    <xf numFmtId="10" fontId="46" fillId="33" borderId="36" xfId="0" applyNumberFormat="1" applyFont="1" applyFill="1" applyBorder="1" applyAlignment="1">
      <alignment horizontal="center"/>
    </xf>
    <xf numFmtId="10" fontId="47" fillId="33" borderId="33" xfId="0" applyNumberFormat="1" applyFont="1" applyFill="1" applyBorder="1" applyAlignment="1">
      <alignment horizontal="center"/>
    </xf>
    <xf numFmtId="164" fontId="44" fillId="33" borderId="35" xfId="0" applyNumberFormat="1" applyFont="1" applyFill="1" applyBorder="1" applyAlignment="1">
      <alignment horizontal="center"/>
    </xf>
    <xf numFmtId="10" fontId="46" fillId="33" borderId="33" xfId="0" applyNumberFormat="1" applyFont="1" applyFill="1" applyBorder="1" applyAlignment="1">
      <alignment horizontal="center"/>
    </xf>
    <xf numFmtId="164" fontId="44" fillId="33" borderId="37" xfId="0" applyNumberFormat="1" applyFont="1" applyFill="1" applyBorder="1" applyAlignment="1">
      <alignment horizontal="center"/>
    </xf>
    <xf numFmtId="0" fontId="44" fillId="33" borderId="36" xfId="0" applyFont="1" applyFill="1" applyBorder="1" applyAlignment="1">
      <alignment horizontal="center"/>
    </xf>
    <xf numFmtId="0" fontId="43" fillId="33" borderId="36" xfId="0" applyFont="1" applyFill="1" applyBorder="1" applyAlignment="1">
      <alignment horizontal="center"/>
    </xf>
    <xf numFmtId="164" fontId="44" fillId="10" borderId="35" xfId="0" applyNumberFormat="1" applyFont="1" applyFill="1" applyBorder="1" applyAlignment="1">
      <alignment horizontal="center"/>
    </xf>
    <xf numFmtId="0" fontId="44" fillId="0" borderId="36" xfId="0" applyFont="1" applyBorder="1" applyAlignment="1">
      <alignment horizontal="center"/>
    </xf>
    <xf numFmtId="10" fontId="46" fillId="0" borderId="33" xfId="0" applyNumberFormat="1" applyFont="1" applyBorder="1" applyAlignment="1">
      <alignment horizontal="center"/>
    </xf>
    <xf numFmtId="0" fontId="43" fillId="0" borderId="18" xfId="0" applyFont="1" applyBorder="1" applyAlignment="1">
      <alignment horizontal="right"/>
    </xf>
    <xf numFmtId="0" fontId="44" fillId="0" borderId="30" xfId="0" applyFont="1" applyBorder="1" applyAlignment="1">
      <alignment horizontal="centerContinuous"/>
    </xf>
    <xf numFmtId="0" fontId="43" fillId="0" borderId="13" xfId="0" applyFont="1" applyBorder="1" applyAlignment="1">
      <alignment horizontal="right"/>
    </xf>
    <xf numFmtId="0" fontId="44" fillId="33" borderId="10" xfId="0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10" fontId="46" fillId="33" borderId="23" xfId="0" applyNumberFormat="1" applyFont="1" applyFill="1" applyBorder="1" applyAlignment="1">
      <alignment horizontal="center"/>
    </xf>
    <xf numFmtId="10" fontId="47" fillId="33" borderId="10" xfId="0" applyNumberFormat="1" applyFont="1" applyFill="1" applyBorder="1" applyAlignment="1">
      <alignment horizontal="center"/>
    </xf>
    <xf numFmtId="164" fontId="44" fillId="33" borderId="16" xfId="0" applyNumberFormat="1" applyFont="1" applyFill="1" applyBorder="1" applyAlignment="1">
      <alignment horizontal="center"/>
    </xf>
    <xf numFmtId="10" fontId="46" fillId="33" borderId="10" xfId="0" applyNumberFormat="1" applyFont="1" applyFill="1" applyBorder="1" applyAlignment="1">
      <alignment horizontal="center"/>
    </xf>
    <xf numFmtId="164" fontId="44" fillId="33" borderId="28" xfId="0" applyNumberFormat="1" applyFont="1" applyFill="1" applyBorder="1" applyAlignment="1">
      <alignment horizontal="center"/>
    </xf>
    <xf numFmtId="164" fontId="44" fillId="10" borderId="16" xfId="0" applyNumberFormat="1" applyFont="1" applyFill="1" applyBorder="1" applyAlignment="1">
      <alignment horizontal="center"/>
    </xf>
    <xf numFmtId="10" fontId="46" fillId="0" borderId="10" xfId="0" applyNumberFormat="1" applyFont="1" applyBorder="1" applyAlignment="1">
      <alignment horizontal="center"/>
    </xf>
    <xf numFmtId="10" fontId="46" fillId="33" borderId="22" xfId="0" applyNumberFormat="1" applyFont="1" applyFill="1" applyBorder="1" applyAlignment="1">
      <alignment horizontal="center"/>
    </xf>
    <xf numFmtId="10" fontId="47" fillId="33" borderId="11" xfId="0" applyNumberFormat="1" applyFont="1" applyFill="1" applyBorder="1" applyAlignment="1">
      <alignment horizontal="center"/>
    </xf>
    <xf numFmtId="164" fontId="44" fillId="33" borderId="17" xfId="0" applyNumberFormat="1" applyFont="1" applyFill="1" applyBorder="1" applyAlignment="1">
      <alignment horizontal="center"/>
    </xf>
    <xf numFmtId="10" fontId="46" fillId="33" borderId="11" xfId="0" applyNumberFormat="1" applyFont="1" applyFill="1" applyBorder="1" applyAlignment="1">
      <alignment horizontal="center"/>
    </xf>
    <xf numFmtId="164" fontId="44" fillId="33" borderId="29" xfId="0" applyNumberFormat="1" applyFont="1" applyFill="1" applyBorder="1" applyAlignment="1">
      <alignment horizontal="center"/>
    </xf>
    <xf numFmtId="164" fontId="44" fillId="10" borderId="17" xfId="0" applyNumberFormat="1" applyFont="1" applyFill="1" applyBorder="1" applyAlignment="1">
      <alignment horizontal="center"/>
    </xf>
    <xf numFmtId="10" fontId="46" fillId="0" borderId="11" xfId="0" applyNumberFormat="1" applyFont="1" applyBorder="1" applyAlignment="1">
      <alignment horizontal="center"/>
    </xf>
    <xf numFmtId="10" fontId="48" fillId="33" borderId="33" xfId="0" applyNumberFormat="1" applyFont="1" applyFill="1" applyBorder="1" applyAlignment="1">
      <alignment horizontal="center"/>
    </xf>
    <xf numFmtId="10" fontId="46" fillId="33" borderId="36" xfId="0" applyNumberFormat="1" applyFont="1" applyFill="1" applyBorder="1" applyAlignment="1">
      <alignment horizontal="center"/>
    </xf>
    <xf numFmtId="10" fontId="47" fillId="33" borderId="33" xfId="0" applyNumberFormat="1" applyFont="1" applyFill="1" applyBorder="1" applyAlignment="1">
      <alignment horizontal="center"/>
    </xf>
    <xf numFmtId="164" fontId="44" fillId="33" borderId="35" xfId="0" applyNumberFormat="1" applyFont="1" applyFill="1" applyBorder="1" applyAlignment="1">
      <alignment horizontal="center"/>
    </xf>
    <xf numFmtId="10" fontId="46" fillId="33" borderId="33" xfId="0" applyNumberFormat="1" applyFont="1" applyFill="1" applyBorder="1" applyAlignment="1">
      <alignment horizontal="center"/>
    </xf>
    <xf numFmtId="164" fontId="44" fillId="33" borderId="37" xfId="0" applyNumberFormat="1" applyFont="1" applyFill="1" applyBorder="1" applyAlignment="1">
      <alignment horizontal="center"/>
    </xf>
    <xf numFmtId="164" fontId="44" fillId="10" borderId="35" xfId="0" applyNumberFormat="1" applyFont="1" applyFill="1" applyBorder="1" applyAlignment="1">
      <alignment horizontal="center"/>
    </xf>
    <xf numFmtId="10" fontId="46" fillId="0" borderId="33" xfId="0" applyNumberFormat="1" applyFont="1" applyBorder="1" applyAlignment="1">
      <alignment horizontal="center"/>
    </xf>
    <xf numFmtId="0" fontId="43" fillId="33" borderId="33" xfId="0" applyFont="1" applyFill="1" applyBorder="1" applyAlignment="1">
      <alignment/>
    </xf>
    <xf numFmtId="0" fontId="44" fillId="33" borderId="34" xfId="0" applyFont="1" applyFill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10" fontId="47" fillId="33" borderId="10" xfId="0" applyNumberFormat="1" applyFont="1" applyFill="1" applyBorder="1" applyAlignment="1" applyProtection="1">
      <alignment horizontal="center"/>
      <protection/>
    </xf>
    <xf numFmtId="10" fontId="47" fillId="33" borderId="11" xfId="0" applyNumberFormat="1" applyFont="1" applyFill="1" applyBorder="1" applyAlignment="1" applyProtection="1">
      <alignment horizontal="center"/>
      <protection/>
    </xf>
    <xf numFmtId="0" fontId="44" fillId="33" borderId="38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23" fillId="35" borderId="25" xfId="0" applyFont="1" applyFill="1" applyBorder="1" applyAlignment="1">
      <alignment/>
    </xf>
    <xf numFmtId="0" fontId="23" fillId="35" borderId="26" xfId="0" applyFont="1" applyFill="1" applyBorder="1" applyAlignment="1">
      <alignment/>
    </xf>
    <xf numFmtId="10" fontId="48" fillId="33" borderId="22" xfId="0" applyNumberFormat="1" applyFont="1" applyFill="1" applyBorder="1" applyAlignment="1">
      <alignment horizontal="center"/>
    </xf>
    <xf numFmtId="0" fontId="44" fillId="16" borderId="18" xfId="0" applyFont="1" applyFill="1" applyBorder="1" applyAlignment="1">
      <alignment/>
    </xf>
    <xf numFmtId="0" fontId="44" fillId="16" borderId="24" xfId="0" applyFont="1" applyFill="1" applyBorder="1" applyAlignment="1">
      <alignment/>
    </xf>
    <xf numFmtId="10" fontId="49" fillId="33" borderId="11" xfId="0" applyNumberFormat="1" applyFont="1" applyFill="1" applyBorder="1" applyAlignment="1">
      <alignment horizontal="center"/>
    </xf>
    <xf numFmtId="10" fontId="46" fillId="33" borderId="39" xfId="0" applyNumberFormat="1" applyFont="1" applyFill="1" applyBorder="1" applyAlignment="1">
      <alignment horizontal="center"/>
    </xf>
    <xf numFmtId="10" fontId="46" fillId="33" borderId="4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showGridLines="0" tabSelected="1" view="pageLayout" workbookViewId="0" topLeftCell="A1">
      <selection activeCell="A1" sqref="A1"/>
    </sheetView>
  </sheetViews>
  <sheetFormatPr defaultColWidth="9.140625" defaultRowHeight="15"/>
  <cols>
    <col min="1" max="1" width="4.140625" style="2" bestFit="1" customWidth="1"/>
    <col min="2" max="2" width="8.00390625" style="3" customWidth="1"/>
    <col min="3" max="3" width="9.140625" style="1" customWidth="1"/>
    <col min="4" max="4" width="14.00390625" style="1" customWidth="1"/>
    <col min="5" max="5" width="3.28125" style="28" customWidth="1"/>
    <col min="6" max="6" width="8.421875" style="22" customWidth="1"/>
    <col min="7" max="7" width="3.421875" style="118" customWidth="1"/>
    <col min="8" max="8" width="7.00390625" style="5" bestFit="1" customWidth="1"/>
    <col min="9" max="9" width="7.00390625" style="6" bestFit="1" customWidth="1"/>
    <col min="10" max="10" width="6.140625" style="7" customWidth="1"/>
    <col min="11" max="11" width="1.8515625" style="28" bestFit="1" customWidth="1"/>
    <col min="12" max="12" width="7.00390625" style="8" customWidth="1"/>
    <col min="13" max="13" width="6.140625" style="7" customWidth="1"/>
    <col min="14" max="14" width="1.8515625" style="28" customWidth="1"/>
    <col min="15" max="15" width="7.00390625" style="8" bestFit="1" customWidth="1"/>
    <col min="16" max="16" width="8.140625" style="7" customWidth="1"/>
    <col min="17" max="17" width="2.140625" style="28" customWidth="1"/>
    <col min="18" max="18" width="7.00390625" style="8" bestFit="1" customWidth="1"/>
    <col min="19" max="19" width="6.140625" style="7" customWidth="1"/>
    <col min="20" max="20" width="2.140625" style="28" customWidth="1"/>
    <col min="21" max="21" width="7.00390625" style="8" bestFit="1" customWidth="1"/>
    <col min="22" max="22" width="6.140625" style="7" customWidth="1"/>
    <col min="23" max="23" width="2.28125" style="4" customWidth="1"/>
    <col min="24" max="24" width="7.00390625" style="8" bestFit="1" customWidth="1"/>
    <col min="25" max="25" width="6.140625" style="15" customWidth="1"/>
    <col min="26" max="26" width="2.7109375" style="28" customWidth="1"/>
    <col min="27" max="27" width="7.7109375" style="3" customWidth="1"/>
    <col min="28" max="16384" width="9.140625" style="1" customWidth="1"/>
  </cols>
  <sheetData>
    <row r="1" ht="12.75" thickBot="1">
      <c r="A1" s="119" t="s">
        <v>83</v>
      </c>
    </row>
    <row r="2" spans="1:27" s="3" customFormat="1" ht="12.75" thickBot="1">
      <c r="A2" s="63" t="s">
        <v>0</v>
      </c>
      <c r="B2" s="19" t="s">
        <v>1</v>
      </c>
      <c r="C2" s="20" t="s">
        <v>2</v>
      </c>
      <c r="D2" s="21" t="s">
        <v>3</v>
      </c>
      <c r="E2" s="29" t="s">
        <v>4</v>
      </c>
      <c r="F2" s="35" t="s">
        <v>5</v>
      </c>
      <c r="G2" s="117" t="s">
        <v>6</v>
      </c>
      <c r="H2" s="64" t="s">
        <v>27</v>
      </c>
      <c r="I2" s="33" t="s">
        <v>89</v>
      </c>
      <c r="J2" s="46" t="s">
        <v>42</v>
      </c>
      <c r="K2" s="49"/>
      <c r="L2" s="48"/>
      <c r="M2" s="46" t="s">
        <v>43</v>
      </c>
      <c r="N2" s="49"/>
      <c r="O2" s="48"/>
      <c r="P2" s="46" t="s">
        <v>80</v>
      </c>
      <c r="Q2" s="49"/>
      <c r="R2" s="48"/>
      <c r="S2" s="46" t="s">
        <v>81</v>
      </c>
      <c r="T2" s="49"/>
      <c r="U2" s="48"/>
      <c r="V2" s="46" t="s">
        <v>82</v>
      </c>
      <c r="W2" s="47"/>
      <c r="X2" s="48"/>
      <c r="Y2" s="14" t="s">
        <v>7</v>
      </c>
      <c r="Z2" s="84"/>
      <c r="AA2" s="13"/>
    </row>
    <row r="3" spans="1:27" ht="12">
      <c r="A3" s="39" t="s">
        <v>8</v>
      </c>
      <c r="B3" s="39" t="s">
        <v>44</v>
      </c>
      <c r="C3" s="40" t="s">
        <v>45</v>
      </c>
      <c r="D3" s="41" t="s">
        <v>72</v>
      </c>
      <c r="E3" s="11">
        <v>1</v>
      </c>
      <c r="F3" s="36">
        <f>+I3*90%+AA3*10%</f>
        <v>1.0038811400849</v>
      </c>
      <c r="G3" s="88">
        <f>+SUM(IF(L3=0,0,1),IF(O3=0,0,1),IF(R3=0,0,1),IF(U3=0,0,1),IF(X3=0,0,1))</f>
        <v>5</v>
      </c>
      <c r="H3" s="24">
        <f>+(L3+O3+R3+U3+X3)/G3</f>
        <v>1.0133588450165245</v>
      </c>
      <c r="I3" s="61">
        <f>((L3+O3+R3+U3+X3)-MAX(L3,O3,R3,U3,X3))/(G3-1)</f>
        <v>0.9999999999999999</v>
      </c>
      <c r="J3" s="50">
        <v>0.0709837962962963</v>
      </c>
      <c r="K3" s="53">
        <v>2</v>
      </c>
      <c r="L3" s="126">
        <v>1.066794225082623</v>
      </c>
      <c r="M3" s="52">
        <v>0.023622685185185188</v>
      </c>
      <c r="N3" s="53">
        <v>1</v>
      </c>
      <c r="O3" s="51">
        <v>1</v>
      </c>
      <c r="P3" s="52">
        <v>0.008425925925925925</v>
      </c>
      <c r="Q3" s="53">
        <v>1</v>
      </c>
      <c r="R3" s="51">
        <v>1</v>
      </c>
      <c r="S3" s="52">
        <v>0.03462962962962963</v>
      </c>
      <c r="T3" s="53">
        <v>1</v>
      </c>
      <c r="U3" s="51">
        <v>1</v>
      </c>
      <c r="V3" s="52">
        <v>0.03515046296296296</v>
      </c>
      <c r="W3" s="54">
        <v>1</v>
      </c>
      <c r="X3" s="51">
        <v>1</v>
      </c>
      <c r="Y3" s="16">
        <v>0.01982638888888889</v>
      </c>
      <c r="Z3" s="25">
        <v>2</v>
      </c>
      <c r="AA3" s="9">
        <v>1.0388114008489995</v>
      </c>
    </row>
    <row r="4" spans="1:27" ht="12">
      <c r="A4" s="42"/>
      <c r="B4" s="42" t="s">
        <v>47</v>
      </c>
      <c r="C4" s="43" t="s">
        <v>46</v>
      </c>
      <c r="D4" s="45" t="s">
        <v>72</v>
      </c>
      <c r="E4" s="27">
        <v>2</v>
      </c>
      <c r="F4" s="37">
        <f>+I4*90%+AA4*10%</f>
        <v>1.0889070479819871</v>
      </c>
      <c r="G4" s="65">
        <f aca="true" t="shared" si="0" ref="G4:G43">+SUM(IF(L4=0,0,1),IF(O4=0,0,1),IF(R4=0,0,1),IF(U4=0,0,1),IF(X4=0,0,1))</f>
        <v>5</v>
      </c>
      <c r="H4" s="23">
        <f aca="true" t="shared" si="1" ref="H4:H43">+(L4+O4+R4+U4+X4)/G4</f>
        <v>1.1104133964334493</v>
      </c>
      <c r="I4" s="62">
        <f>((L4+O4+R4+U4+X4)-MAX(L4,O4,R4,U4,X4))/(G4-1)</f>
        <v>1.0870613315290727</v>
      </c>
      <c r="J4" s="55">
        <v>0.06653935185185185</v>
      </c>
      <c r="K4" s="59">
        <v>1</v>
      </c>
      <c r="L4" s="57">
        <v>1</v>
      </c>
      <c r="M4" s="58">
        <v>0.0284375</v>
      </c>
      <c r="N4" s="59">
        <v>3</v>
      </c>
      <c r="O4" s="127">
        <v>1.2038216560509554</v>
      </c>
      <c r="P4" s="58">
        <v>0.009733796296296298</v>
      </c>
      <c r="Q4" s="59">
        <v>3</v>
      </c>
      <c r="R4" s="57">
        <v>1.1552197802197806</v>
      </c>
      <c r="S4" s="58">
        <v>0.03710648148148148</v>
      </c>
      <c r="T4" s="59">
        <v>3</v>
      </c>
      <c r="U4" s="57">
        <v>1.071524064171123</v>
      </c>
      <c r="V4" s="58">
        <v>0.039421296296296295</v>
      </c>
      <c r="W4" s="60">
        <v>2</v>
      </c>
      <c r="X4" s="57">
        <v>1.121501481725387</v>
      </c>
      <c r="Y4" s="17">
        <v>0.021099537037037038</v>
      </c>
      <c r="Z4" s="26">
        <v>5</v>
      </c>
      <c r="AA4" s="10">
        <v>1.1055184960582172</v>
      </c>
    </row>
    <row r="5" spans="1:27" ht="12">
      <c r="A5" s="42"/>
      <c r="B5" s="42" t="s">
        <v>48</v>
      </c>
      <c r="C5" s="43" t="s">
        <v>49</v>
      </c>
      <c r="D5" s="44" t="s">
        <v>77</v>
      </c>
      <c r="E5" s="12">
        <v>3</v>
      </c>
      <c r="F5" s="37">
        <f>+I5*90%+AA5*10%</f>
        <v>1.2008364151068602</v>
      </c>
      <c r="G5" s="65">
        <f t="shared" si="0"/>
        <v>5</v>
      </c>
      <c r="H5" s="23">
        <f t="shared" si="1"/>
        <v>1.2811130129606059</v>
      </c>
      <c r="I5" s="62">
        <f>((L5+O5+R5+U5+X5)-MAX(L5,O5,R5,U5,X5))/(G5-1)</f>
        <v>1.2231515723409556</v>
      </c>
      <c r="J5" s="55">
        <v>0.1006712962962963</v>
      </c>
      <c r="K5" s="59">
        <v>4</v>
      </c>
      <c r="L5" s="127">
        <v>1.5129587754392069</v>
      </c>
      <c r="M5" s="58">
        <v>0.027650462962962963</v>
      </c>
      <c r="N5" s="59">
        <v>2</v>
      </c>
      <c r="O5" s="57">
        <v>1.1705046545810875</v>
      </c>
      <c r="P5" s="58">
        <v>0.01005787037037037</v>
      </c>
      <c r="Q5" s="59">
        <v>4</v>
      </c>
      <c r="R5" s="57">
        <v>1.1936813186813187</v>
      </c>
      <c r="S5" s="58">
        <v>0.03679398148148148</v>
      </c>
      <c r="T5" s="59">
        <v>2</v>
      </c>
      <c r="U5" s="57">
        <v>1.0625</v>
      </c>
      <c r="V5" s="58">
        <v>0.051527777777777777</v>
      </c>
      <c r="W5" s="56">
        <v>4</v>
      </c>
      <c r="X5" s="57">
        <v>1.465920316101416</v>
      </c>
      <c r="Y5" s="17">
        <v>0.019085648148148147</v>
      </c>
      <c r="Z5" s="26">
        <v>1</v>
      </c>
      <c r="AA5" s="10">
        <v>1</v>
      </c>
    </row>
    <row r="6" spans="1:27" ht="12">
      <c r="A6" s="42"/>
      <c r="B6" s="42" t="s">
        <v>50</v>
      </c>
      <c r="C6" s="43" t="s">
        <v>51</v>
      </c>
      <c r="D6" s="44" t="s">
        <v>77</v>
      </c>
      <c r="E6" s="12">
        <v>4</v>
      </c>
      <c r="F6" s="37">
        <f>+I6*90%+AA6*10%</f>
        <v>1.3062092624162127</v>
      </c>
      <c r="G6" s="65">
        <f>+SUM(IF(L6=0,0,1),IF(O6=0,0,1),IF(R6=0,0,1),IF(U6=0,0,1),IF(X6=0,0,1))</f>
        <v>4</v>
      </c>
      <c r="H6" s="23">
        <f>+(L6+O6+R6+U6+X6)/G6</f>
        <v>1.3336291851791218</v>
      </c>
      <c r="I6" s="62">
        <f>((L6+O6+R6+U6+X6))/(G6)</f>
        <v>1.3336291851791218</v>
      </c>
      <c r="J6" s="55" t="s">
        <v>26</v>
      </c>
      <c r="K6" s="59"/>
      <c r="L6" s="57"/>
      <c r="M6" s="58">
        <v>0.04619212962962963</v>
      </c>
      <c r="N6" s="59">
        <v>7</v>
      </c>
      <c r="O6" s="57">
        <v>1.9554140127388533</v>
      </c>
      <c r="P6" s="58">
        <v>0.009247685185185185</v>
      </c>
      <c r="Q6" s="59">
        <v>2</v>
      </c>
      <c r="R6" s="57">
        <v>1.0975274725274726</v>
      </c>
      <c r="S6" s="58">
        <v>0.04012731481481482</v>
      </c>
      <c r="T6" s="59">
        <v>4</v>
      </c>
      <c r="U6" s="57">
        <v>1.1587566844919788</v>
      </c>
      <c r="V6" s="58">
        <v>0.039467592592592596</v>
      </c>
      <c r="W6" s="60">
        <v>3</v>
      </c>
      <c r="X6" s="57">
        <v>1.1228185709581826</v>
      </c>
      <c r="Y6" s="17">
        <v>0.02021990740740741</v>
      </c>
      <c r="Z6" s="26">
        <v>3</v>
      </c>
      <c r="AA6" s="10">
        <v>1.0594299575500306</v>
      </c>
    </row>
    <row r="7" spans="1:27" ht="12">
      <c r="A7" s="18"/>
      <c r="B7" s="30" t="s">
        <v>54</v>
      </c>
      <c r="C7" s="31" t="s">
        <v>55</v>
      </c>
      <c r="D7" s="32" t="s">
        <v>72</v>
      </c>
      <c r="E7" s="27">
        <v>5</v>
      </c>
      <c r="F7" s="37">
        <f>+I7*90%+AA7*10%</f>
        <v>1.5471569879302127</v>
      </c>
      <c r="G7" s="65">
        <f t="shared" si="0"/>
        <v>5</v>
      </c>
      <c r="H7" s="23">
        <f t="shared" si="1"/>
        <v>1.727851553890033</v>
      </c>
      <c r="I7" s="62">
        <f>((L7+O7+R7+U7+X7)-MAX(L7,O7,R7,U7,X7))/(G7-1)</f>
        <v>1.5412451136021297</v>
      </c>
      <c r="J7" s="55">
        <v>0.10268518518518517</v>
      </c>
      <c r="K7" s="59">
        <v>5</v>
      </c>
      <c r="L7" s="57">
        <v>1.5432249086797702</v>
      </c>
      <c r="M7" s="58">
        <v>0.05844907407407407</v>
      </c>
      <c r="N7" s="59">
        <v>9</v>
      </c>
      <c r="O7" s="127">
        <v>2.474277315041646</v>
      </c>
      <c r="P7" s="58">
        <v>0.01318287037037037</v>
      </c>
      <c r="Q7" s="59">
        <v>5</v>
      </c>
      <c r="R7" s="57">
        <v>1.5645604395604398</v>
      </c>
      <c r="S7" s="58">
        <v>0.045173611111111116</v>
      </c>
      <c r="T7" s="59">
        <v>5</v>
      </c>
      <c r="U7" s="57">
        <v>1.3044786096256686</v>
      </c>
      <c r="V7" s="58">
        <v>0.06160879629629629</v>
      </c>
      <c r="W7" s="60">
        <v>6</v>
      </c>
      <c r="X7" s="57">
        <v>1.752716496542641</v>
      </c>
      <c r="Y7" s="17">
        <v>0.03054398148148148</v>
      </c>
      <c r="Z7" s="26">
        <v>13</v>
      </c>
      <c r="AA7" s="10">
        <v>1.6003638568829595</v>
      </c>
    </row>
    <row r="8" spans="1:27" ht="12">
      <c r="A8" s="18"/>
      <c r="B8" s="30" t="s">
        <v>35</v>
      </c>
      <c r="C8" s="31" t="s">
        <v>49</v>
      </c>
      <c r="D8" s="32" t="s">
        <v>74</v>
      </c>
      <c r="E8" s="27"/>
      <c r="F8" s="37"/>
      <c r="G8" s="65">
        <f t="shared" si="0"/>
        <v>1</v>
      </c>
      <c r="H8" s="23">
        <f t="shared" si="1"/>
        <v>1.709946104850563</v>
      </c>
      <c r="I8" s="62"/>
      <c r="J8" s="55" t="s">
        <v>26</v>
      </c>
      <c r="K8" s="59"/>
      <c r="L8" s="57"/>
      <c r="M8" s="58">
        <v>0.040393518518518516</v>
      </c>
      <c r="N8" s="59">
        <v>6</v>
      </c>
      <c r="O8" s="57">
        <v>1.709946104850563</v>
      </c>
      <c r="P8" s="58"/>
      <c r="Q8" s="59"/>
      <c r="R8" s="57"/>
      <c r="S8" s="58"/>
      <c r="T8" s="59"/>
      <c r="U8" s="57"/>
      <c r="V8" s="58"/>
      <c r="W8" s="60"/>
      <c r="X8" s="57"/>
      <c r="Y8" s="17">
        <v>0.023530092592592592</v>
      </c>
      <c r="Z8" s="26">
        <v>11</v>
      </c>
      <c r="AA8" s="10">
        <v>1.2328684050939964</v>
      </c>
    </row>
    <row r="9" spans="1:27" ht="12">
      <c r="A9" s="18"/>
      <c r="B9" s="30" t="s">
        <v>52</v>
      </c>
      <c r="C9" s="31" t="s">
        <v>53</v>
      </c>
      <c r="D9" s="34" t="s">
        <v>77</v>
      </c>
      <c r="E9" s="12"/>
      <c r="F9" s="37"/>
      <c r="G9" s="65">
        <f t="shared" si="0"/>
        <v>1</v>
      </c>
      <c r="H9" s="23">
        <f t="shared" si="1"/>
        <v>2.11905928466438</v>
      </c>
      <c r="I9" s="62"/>
      <c r="J9" s="55" t="s">
        <v>26</v>
      </c>
      <c r="K9" s="59"/>
      <c r="L9" s="57"/>
      <c r="M9" s="58">
        <v>0.05005787037037037</v>
      </c>
      <c r="N9" s="59">
        <v>8</v>
      </c>
      <c r="O9" s="57">
        <v>2.11905928466438</v>
      </c>
      <c r="P9" s="58"/>
      <c r="Q9" s="59"/>
      <c r="R9" s="57"/>
      <c r="S9" s="58"/>
      <c r="T9" s="59"/>
      <c r="U9" s="57"/>
      <c r="V9" s="58"/>
      <c r="W9" s="60"/>
      <c r="X9" s="57"/>
      <c r="Y9" s="17">
        <v>0.020474537037037038</v>
      </c>
      <c r="Z9" s="26">
        <v>4</v>
      </c>
      <c r="AA9" s="10">
        <v>1.072771376591874</v>
      </c>
    </row>
    <row r="10" spans="1:27" ht="12.75" thickBot="1">
      <c r="A10" s="67"/>
      <c r="B10" s="67"/>
      <c r="C10" s="68"/>
      <c r="D10" s="111"/>
      <c r="E10" s="112"/>
      <c r="F10" s="71"/>
      <c r="G10" s="72"/>
      <c r="H10" s="73"/>
      <c r="I10" s="74"/>
      <c r="J10" s="75"/>
      <c r="K10" s="78"/>
      <c r="L10" s="76"/>
      <c r="M10" s="77"/>
      <c r="N10" s="78"/>
      <c r="O10" s="76"/>
      <c r="P10" s="77"/>
      <c r="Q10" s="78"/>
      <c r="R10" s="76"/>
      <c r="S10" s="77"/>
      <c r="T10" s="78"/>
      <c r="U10" s="76"/>
      <c r="V10" s="77"/>
      <c r="W10" s="79"/>
      <c r="X10" s="76"/>
      <c r="Y10" s="80"/>
      <c r="Z10" s="81"/>
      <c r="AA10" s="82"/>
    </row>
    <row r="11" spans="1:27" ht="12">
      <c r="A11" s="113" t="s">
        <v>9</v>
      </c>
      <c r="B11" s="120" t="s">
        <v>56</v>
      </c>
      <c r="C11" s="121" t="s">
        <v>57</v>
      </c>
      <c r="D11" s="41" t="s">
        <v>72</v>
      </c>
      <c r="E11" s="87">
        <v>1</v>
      </c>
      <c r="F11" s="36">
        <f>+I11*90%+AA11*10%</f>
        <v>1.010909090909091</v>
      </c>
      <c r="G11" s="88">
        <f t="shared" si="0"/>
        <v>2</v>
      </c>
      <c r="H11" s="24">
        <f t="shared" si="1"/>
        <v>1</v>
      </c>
      <c r="I11" s="61">
        <f>((L11+O11+R11+U11+X11))/(G11)</f>
        <v>1</v>
      </c>
      <c r="J11" s="50">
        <v>0.0821412037037037</v>
      </c>
      <c r="K11" s="53">
        <v>1</v>
      </c>
      <c r="L11" s="51">
        <v>1</v>
      </c>
      <c r="M11" s="52">
        <v>0.028865740740740744</v>
      </c>
      <c r="N11" s="53">
        <v>1</v>
      </c>
      <c r="O11" s="51">
        <v>1</v>
      </c>
      <c r="P11" s="52"/>
      <c r="Q11" s="53"/>
      <c r="R11" s="51"/>
      <c r="S11" s="52"/>
      <c r="T11" s="53"/>
      <c r="U11" s="51"/>
      <c r="V11" s="52"/>
      <c r="W11" s="54"/>
      <c r="X11" s="51"/>
      <c r="Y11" s="16">
        <v>0.026828703703703702</v>
      </c>
      <c r="Z11" s="25">
        <v>6</v>
      </c>
      <c r="AA11" s="9">
        <v>1.109090909090909</v>
      </c>
    </row>
    <row r="12" spans="1:27" ht="12">
      <c r="A12" s="114"/>
      <c r="B12" s="42" t="s">
        <v>62</v>
      </c>
      <c r="C12" s="43" t="s">
        <v>63</v>
      </c>
      <c r="D12" s="44" t="s">
        <v>75</v>
      </c>
      <c r="E12" s="12">
        <v>2</v>
      </c>
      <c r="F12" s="37">
        <f>+I12*90%+AA12*10%</f>
        <v>1.0418939383889838</v>
      </c>
      <c r="G12" s="65">
        <f t="shared" si="0"/>
        <v>5</v>
      </c>
      <c r="H12" s="23">
        <f t="shared" si="1"/>
        <v>1.0673401602391266</v>
      </c>
      <c r="I12" s="62">
        <f>((L12+O12+R12+U12+X12)-MAX(L12,O12,R12,U12,X12))/(G12-1)</f>
        <v>1.043678007035075</v>
      </c>
      <c r="J12" s="55">
        <v>0.08449074074074074</v>
      </c>
      <c r="K12" s="59">
        <v>3</v>
      </c>
      <c r="L12" s="57">
        <v>1.0286036353388757</v>
      </c>
      <c r="M12" s="58">
        <v>0.033541666666666664</v>
      </c>
      <c r="N12" s="59">
        <v>4</v>
      </c>
      <c r="O12" s="127">
        <v>1.1619887730553327</v>
      </c>
      <c r="P12" s="58">
        <v>0.008796296296296297</v>
      </c>
      <c r="Q12" s="59">
        <v>3</v>
      </c>
      <c r="R12" s="57">
        <v>1.0354223433242509</v>
      </c>
      <c r="S12" s="58">
        <v>0.03607638888888889</v>
      </c>
      <c r="T12" s="59">
        <v>1</v>
      </c>
      <c r="U12" s="57">
        <v>1</v>
      </c>
      <c r="V12" s="58">
        <v>0.05040509259259259</v>
      </c>
      <c r="W12" s="60">
        <v>3</v>
      </c>
      <c r="X12" s="57">
        <v>1.1106860494771742</v>
      </c>
      <c r="Y12" s="17">
        <v>0.024814814814814817</v>
      </c>
      <c r="Z12" s="26">
        <v>2</v>
      </c>
      <c r="AA12" s="10">
        <v>1.0258373205741627</v>
      </c>
    </row>
    <row r="13" spans="1:27" ht="12">
      <c r="A13" s="30"/>
      <c r="B13" s="42" t="s">
        <v>64</v>
      </c>
      <c r="C13" s="43" t="s">
        <v>49</v>
      </c>
      <c r="D13" s="45" t="s">
        <v>77</v>
      </c>
      <c r="E13" s="27">
        <v>3</v>
      </c>
      <c r="F13" s="37">
        <f>+I13*90%+AA13*10%</f>
        <v>1.069304845133375</v>
      </c>
      <c r="G13" s="65">
        <f>+SUM(IF(L13=0,0,1),IF(O13=0,0,1),IF(R13=0,0,1),IF(U13=0,0,1),IF(X13=0,0,1))</f>
        <v>5</v>
      </c>
      <c r="H13" s="23">
        <f>+(L13+O13+R13+U13+X13)/G13</f>
        <v>1.112414508278811</v>
      </c>
      <c r="I13" s="62">
        <f>((L13+O13+R13+U13+X13)-MAX(L13,O13,R13,U13,X13))/(G13-1)</f>
        <v>1.0770053834815279</v>
      </c>
      <c r="J13" s="55">
        <v>0.10300925925925926</v>
      </c>
      <c r="K13" s="59">
        <v>5</v>
      </c>
      <c r="L13" s="127">
        <v>1.2540510074679443</v>
      </c>
      <c r="M13" s="58">
        <v>0.033888888888888885</v>
      </c>
      <c r="N13" s="59">
        <v>5</v>
      </c>
      <c r="O13" s="57">
        <v>1.1740176423416195</v>
      </c>
      <c r="P13" s="58">
        <v>0.00849537037037037</v>
      </c>
      <c r="Q13" s="59">
        <v>1</v>
      </c>
      <c r="R13" s="57">
        <v>1</v>
      </c>
      <c r="S13" s="58">
        <v>0.03815972222222223</v>
      </c>
      <c r="T13" s="59">
        <v>2</v>
      </c>
      <c r="U13" s="57">
        <v>1.0577478344562081</v>
      </c>
      <c r="V13" s="58">
        <v>0.0488425925925926</v>
      </c>
      <c r="W13" s="60">
        <v>2</v>
      </c>
      <c r="X13" s="57">
        <v>1.0762560571282838</v>
      </c>
      <c r="Y13" s="17">
        <v>0.024189814814814817</v>
      </c>
      <c r="Z13" s="26">
        <v>1</v>
      </c>
      <c r="AA13" s="10">
        <v>1</v>
      </c>
    </row>
    <row r="14" spans="1:27" ht="12">
      <c r="A14" s="114"/>
      <c r="B14" s="42" t="s">
        <v>58</v>
      </c>
      <c r="C14" s="43" t="s">
        <v>59</v>
      </c>
      <c r="D14" s="44" t="s">
        <v>75</v>
      </c>
      <c r="E14" s="12">
        <v>4</v>
      </c>
      <c r="F14" s="37">
        <f>+I14*90%+AA14*10%</f>
        <v>1.0715867769124743</v>
      </c>
      <c r="G14" s="65">
        <f t="shared" si="0"/>
        <v>5</v>
      </c>
      <c r="H14" s="122">
        <f t="shared" si="1"/>
        <v>1.0935813335966247</v>
      </c>
      <c r="I14" s="125">
        <f>((L14+O14+R14+U14+X14)-MAX(L14,O14,R14,U14,X14))/(G14-1)</f>
        <v>1.059870475144642</v>
      </c>
      <c r="J14" s="55">
        <v>0.08431712962962963</v>
      </c>
      <c r="K14" s="59">
        <v>2</v>
      </c>
      <c r="L14" s="57">
        <v>1.0264900662251657</v>
      </c>
      <c r="M14" s="58">
        <v>0.031435185185185184</v>
      </c>
      <c r="N14" s="59">
        <v>2</v>
      </c>
      <c r="O14" s="57">
        <v>1.0890136327185242</v>
      </c>
      <c r="P14" s="58">
        <v>0.00954861111111111</v>
      </c>
      <c r="Q14" s="59">
        <v>5</v>
      </c>
      <c r="R14" s="57">
        <v>1.1239782016348774</v>
      </c>
      <c r="S14" s="58">
        <v>0.04431712962962963</v>
      </c>
      <c r="T14" s="59">
        <v>3</v>
      </c>
      <c r="U14" s="127">
        <v>1.2284247674045556</v>
      </c>
      <c r="V14" s="58">
        <v>0.04538194444444444</v>
      </c>
      <c r="W14" s="60">
        <v>1</v>
      </c>
      <c r="X14" s="57">
        <v>1</v>
      </c>
      <c r="Y14" s="17">
        <v>0.02847222222222222</v>
      </c>
      <c r="Z14" s="26">
        <v>7</v>
      </c>
      <c r="AA14" s="10">
        <v>1.1770334928229664</v>
      </c>
    </row>
    <row r="15" spans="1:27" ht="12">
      <c r="A15" s="114"/>
      <c r="B15" s="30" t="s">
        <v>60</v>
      </c>
      <c r="C15" s="31" t="s">
        <v>61</v>
      </c>
      <c r="D15" s="34" t="s">
        <v>77</v>
      </c>
      <c r="E15" s="12">
        <v>5</v>
      </c>
      <c r="F15" s="37">
        <f>+I15*90%+AA15*10%</f>
        <v>1.1282515922173169</v>
      </c>
      <c r="G15" s="65">
        <f t="shared" si="0"/>
        <v>4</v>
      </c>
      <c r="H15" s="23">
        <f t="shared" si="1"/>
        <v>1.1652484964440357</v>
      </c>
      <c r="I15" s="62">
        <f>((L15+O15+R15+U15+X15)-MAX(L15,O15,R15,U15,X15))/(G15-1)</f>
        <v>1.1372386112356152</v>
      </c>
      <c r="J15" s="55">
        <v>0.09907407407407408</v>
      </c>
      <c r="K15" s="59">
        <v>4</v>
      </c>
      <c r="L15" s="57">
        <v>1.2061434408905172</v>
      </c>
      <c r="M15" s="58">
        <v>0.03295138888888889</v>
      </c>
      <c r="N15" s="59">
        <v>3</v>
      </c>
      <c r="O15" s="57">
        <v>1.1415396952686447</v>
      </c>
      <c r="P15" s="58">
        <v>0.009039351851851852</v>
      </c>
      <c r="Q15" s="59">
        <v>4</v>
      </c>
      <c r="R15" s="57">
        <v>1.064032697547684</v>
      </c>
      <c r="S15" s="58">
        <v>0.04506944444444445</v>
      </c>
      <c r="T15" s="59">
        <v>4</v>
      </c>
      <c r="U15" s="57">
        <v>1.2492781520692975</v>
      </c>
      <c r="V15" s="58"/>
      <c r="W15" s="60"/>
      <c r="X15" s="57"/>
      <c r="Y15" s="17">
        <v>0.02533564814814815</v>
      </c>
      <c r="Z15" s="26">
        <v>3</v>
      </c>
      <c r="AA15" s="10">
        <v>1.0473684210526315</v>
      </c>
    </row>
    <row r="16" spans="1:27" ht="12.75" thickBot="1">
      <c r="A16" s="67"/>
      <c r="B16" s="67"/>
      <c r="C16" s="68"/>
      <c r="D16" s="111"/>
      <c r="E16" s="112"/>
      <c r="F16" s="71"/>
      <c r="G16" s="72"/>
      <c r="H16" s="73"/>
      <c r="I16" s="74"/>
      <c r="J16" s="75"/>
      <c r="K16" s="78"/>
      <c r="L16" s="76"/>
      <c r="M16" s="77"/>
      <c r="N16" s="78"/>
      <c r="O16" s="76"/>
      <c r="P16" s="77"/>
      <c r="Q16" s="78"/>
      <c r="R16" s="76"/>
      <c r="S16" s="77"/>
      <c r="T16" s="78"/>
      <c r="U16" s="76"/>
      <c r="V16" s="77"/>
      <c r="W16" s="79"/>
      <c r="X16" s="76"/>
      <c r="Y16" s="80"/>
      <c r="Z16" s="81"/>
      <c r="AA16" s="82"/>
    </row>
    <row r="17" spans="1:27" ht="12">
      <c r="A17" s="39" t="s">
        <v>11</v>
      </c>
      <c r="B17" s="120" t="s">
        <v>67</v>
      </c>
      <c r="C17" s="121" t="s">
        <v>68</v>
      </c>
      <c r="D17" s="41" t="s">
        <v>71</v>
      </c>
      <c r="E17" s="11">
        <v>1</v>
      </c>
      <c r="F17" s="36">
        <f aca="true" t="shared" si="2" ref="F17:F22">+I17*90%+AA17*10%</f>
        <v>1</v>
      </c>
      <c r="G17" s="88">
        <f t="shared" si="0"/>
        <v>2</v>
      </c>
      <c r="H17" s="89">
        <f t="shared" si="1"/>
        <v>1.021355617455896</v>
      </c>
      <c r="I17" s="90">
        <f aca="true" t="shared" si="3" ref="I17:I22">((L17+O17+R17+U17+X17)-MAX(L17,O17,R17,U17,X17))/(G17-1)</f>
        <v>1</v>
      </c>
      <c r="J17" s="91">
        <v>0.0779861111111111</v>
      </c>
      <c r="K17" s="53">
        <v>2</v>
      </c>
      <c r="L17" s="92">
        <v>1.042711234911792</v>
      </c>
      <c r="M17" s="93">
        <v>0.025416666666666667</v>
      </c>
      <c r="N17" s="53">
        <v>1</v>
      </c>
      <c r="O17" s="92">
        <v>1</v>
      </c>
      <c r="P17" s="93"/>
      <c r="Q17" s="53"/>
      <c r="R17" s="92"/>
      <c r="S17" s="93"/>
      <c r="T17" s="53"/>
      <c r="U17" s="92"/>
      <c r="V17" s="93"/>
      <c r="W17" s="53"/>
      <c r="X17" s="92"/>
      <c r="Y17" s="94">
        <v>0.02820601851851852</v>
      </c>
      <c r="Z17" s="25">
        <v>1</v>
      </c>
      <c r="AA17" s="95">
        <v>1</v>
      </c>
    </row>
    <row r="18" spans="1:27" ht="12">
      <c r="A18" s="18"/>
      <c r="B18" s="123" t="s">
        <v>65</v>
      </c>
      <c r="C18" s="124" t="s">
        <v>66</v>
      </c>
      <c r="D18" s="45" t="s">
        <v>71</v>
      </c>
      <c r="E18" s="27">
        <v>2</v>
      </c>
      <c r="F18" s="37">
        <f t="shared" si="2"/>
        <v>1.0047189167008617</v>
      </c>
      <c r="G18" s="65">
        <f t="shared" si="0"/>
        <v>2</v>
      </c>
      <c r="H18" s="96">
        <f t="shared" si="1"/>
        <v>1.095856102003643</v>
      </c>
      <c r="I18" s="97">
        <f t="shared" si="3"/>
        <v>1</v>
      </c>
      <c r="J18" s="98">
        <v>0.07479166666666666</v>
      </c>
      <c r="K18" s="59">
        <v>1</v>
      </c>
      <c r="L18" s="99">
        <v>1</v>
      </c>
      <c r="M18" s="100">
        <v>0.030289351851851855</v>
      </c>
      <c r="N18" s="59">
        <v>3</v>
      </c>
      <c r="O18" s="99">
        <v>1.191712204007286</v>
      </c>
      <c r="P18" s="100"/>
      <c r="Q18" s="59"/>
      <c r="R18" s="99"/>
      <c r="S18" s="100"/>
      <c r="T18" s="59"/>
      <c r="U18" s="99"/>
      <c r="V18" s="100"/>
      <c r="W18" s="59"/>
      <c r="X18" s="99"/>
      <c r="Y18" s="101">
        <v>0.02953703703703704</v>
      </c>
      <c r="Z18" s="26">
        <v>2</v>
      </c>
      <c r="AA18" s="102">
        <v>1.047189167008617</v>
      </c>
    </row>
    <row r="19" spans="1:27" ht="12">
      <c r="A19" s="85" t="s">
        <v>9</v>
      </c>
      <c r="B19" s="123" t="s">
        <v>56</v>
      </c>
      <c r="C19" s="124" t="s">
        <v>57</v>
      </c>
      <c r="D19" s="44" t="s">
        <v>72</v>
      </c>
      <c r="E19" s="27">
        <v>3</v>
      </c>
      <c r="F19" s="37">
        <f t="shared" si="2"/>
        <v>1.1078081869232803</v>
      </c>
      <c r="G19" s="65">
        <f t="shared" si="0"/>
        <v>2</v>
      </c>
      <c r="H19" s="23">
        <f t="shared" si="1"/>
        <v>1.1169840327564426</v>
      </c>
      <c r="I19" s="62">
        <f t="shared" si="3"/>
        <v>1.0982667904673478</v>
      </c>
      <c r="J19" s="55">
        <v>0.0821412037037037</v>
      </c>
      <c r="K19" s="59">
        <v>3</v>
      </c>
      <c r="L19" s="99">
        <v>1.0982667904673478</v>
      </c>
      <c r="M19" s="58">
        <v>0.028865740740740744</v>
      </c>
      <c r="N19" s="59">
        <v>2</v>
      </c>
      <c r="O19" s="57">
        <v>1.1357012750455375</v>
      </c>
      <c r="P19" s="58"/>
      <c r="Q19" s="59"/>
      <c r="R19" s="57"/>
      <c r="S19" s="58"/>
      <c r="T19" s="59"/>
      <c r="U19" s="57"/>
      <c r="V19" s="58"/>
      <c r="W19" s="60"/>
      <c r="X19" s="57"/>
      <c r="Y19" s="17">
        <v>0.03366898148148148</v>
      </c>
      <c r="Z19" s="26">
        <v>6</v>
      </c>
      <c r="AA19" s="10">
        <v>1.1936807550266721</v>
      </c>
    </row>
    <row r="20" spans="1:27" ht="12">
      <c r="A20" s="30"/>
      <c r="B20" s="42" t="s">
        <v>69</v>
      </c>
      <c r="C20" s="43" t="s">
        <v>70</v>
      </c>
      <c r="D20" s="45" t="s">
        <v>88</v>
      </c>
      <c r="E20" s="27">
        <v>4</v>
      </c>
      <c r="F20" s="37">
        <f>+I20*90%+AA20*10%</f>
        <v>1.0607361297853926</v>
      </c>
      <c r="G20" s="65">
        <f>+SUM(IF(L20=0,0,1),IF(O20=0,0,1),IF(R20=0,0,1),IF(U20=0,0,1),IF(X20=0,0,1))</f>
        <v>5</v>
      </c>
      <c r="H20" s="122">
        <f>+(L20+O20+R20+U20+X20)/G20</f>
        <v>1.0910091738132874</v>
      </c>
      <c r="I20" s="62">
        <f>((L20+O20+R20+U20+X20)-MAX(L20,O20,R20,U20,X20))/(G20-1)</f>
        <v>1.057864381656409</v>
      </c>
      <c r="J20" s="55">
        <v>0.08761574074074074</v>
      </c>
      <c r="K20" s="59">
        <v>6</v>
      </c>
      <c r="L20" s="99">
        <v>1.1714639430516869</v>
      </c>
      <c r="M20" s="58">
        <v>0.031099537037037037</v>
      </c>
      <c r="N20" s="59">
        <v>4</v>
      </c>
      <c r="O20" s="127">
        <v>1.2235883424408014</v>
      </c>
      <c r="P20" s="58">
        <v>0.008136574074074074</v>
      </c>
      <c r="Q20" s="59">
        <v>1</v>
      </c>
      <c r="R20" s="57">
        <v>1</v>
      </c>
      <c r="S20" s="58">
        <v>0.03824074074074074</v>
      </c>
      <c r="T20" s="59">
        <v>2</v>
      </c>
      <c r="U20" s="57">
        <v>1.0599935835739493</v>
      </c>
      <c r="V20" s="58">
        <v>0.049652777777777775</v>
      </c>
      <c r="W20" s="60">
        <v>1</v>
      </c>
      <c r="X20" s="57">
        <v>1</v>
      </c>
      <c r="Y20" s="17">
        <v>0.030648148148148147</v>
      </c>
      <c r="Z20" s="26">
        <v>3</v>
      </c>
      <c r="AA20" s="10">
        <v>1.0865818629462454</v>
      </c>
    </row>
    <row r="21" spans="1:27" ht="12">
      <c r="A21" s="85" t="s">
        <v>9</v>
      </c>
      <c r="B21" s="30" t="s">
        <v>62</v>
      </c>
      <c r="C21" s="31" t="s">
        <v>63</v>
      </c>
      <c r="D21" s="34" t="s">
        <v>75</v>
      </c>
      <c r="E21" s="12">
        <v>5</v>
      </c>
      <c r="F21" s="37">
        <f t="shared" si="2"/>
        <v>1.0630177224385395</v>
      </c>
      <c r="G21" s="65">
        <f t="shared" si="0"/>
        <v>5</v>
      </c>
      <c r="H21" s="23">
        <f t="shared" si="1"/>
        <v>1.1091171881253623</v>
      </c>
      <c r="I21" s="125">
        <f t="shared" si="3"/>
        <v>1.0564784523698176</v>
      </c>
      <c r="J21" s="55">
        <v>0.08449074074074074</v>
      </c>
      <c r="K21" s="59">
        <v>5</v>
      </c>
      <c r="L21" s="99">
        <v>1.129681213246673</v>
      </c>
      <c r="M21" s="58">
        <v>0.033541666666666664</v>
      </c>
      <c r="N21" s="59">
        <v>5</v>
      </c>
      <c r="O21" s="127">
        <v>1.3196721311475408</v>
      </c>
      <c r="P21" s="58">
        <v>0.008796296296296297</v>
      </c>
      <c r="Q21" s="59">
        <v>2</v>
      </c>
      <c r="R21" s="57">
        <v>1.0810810810810811</v>
      </c>
      <c r="S21" s="58">
        <v>0.03607638888888889</v>
      </c>
      <c r="T21" s="59">
        <v>1</v>
      </c>
      <c r="U21" s="57">
        <v>1</v>
      </c>
      <c r="V21" s="58">
        <v>0.05040509259259259</v>
      </c>
      <c r="W21" s="60">
        <v>3</v>
      </c>
      <c r="X21" s="57">
        <v>1.0151515151515151</v>
      </c>
      <c r="Y21" s="17">
        <v>0.03164351851851852</v>
      </c>
      <c r="Z21" s="26">
        <v>5</v>
      </c>
      <c r="AA21" s="10">
        <v>1.1218711530570376</v>
      </c>
    </row>
    <row r="22" spans="1:27" ht="12">
      <c r="A22" s="30"/>
      <c r="B22" s="30" t="s">
        <v>78</v>
      </c>
      <c r="C22" s="31" t="s">
        <v>79</v>
      </c>
      <c r="D22" s="34" t="s">
        <v>77</v>
      </c>
      <c r="E22" s="12">
        <v>6</v>
      </c>
      <c r="F22" s="37">
        <f t="shared" si="2"/>
        <v>1.2934803177011225</v>
      </c>
      <c r="G22" s="65">
        <f t="shared" si="0"/>
        <v>5</v>
      </c>
      <c r="H22" s="23">
        <f t="shared" si="1"/>
        <v>1.3857242426884004</v>
      </c>
      <c r="I22" s="62">
        <f t="shared" si="3"/>
        <v>1.3153747933422857</v>
      </c>
      <c r="J22" s="55">
        <v>0.12039351851851852</v>
      </c>
      <c r="K22" s="59">
        <v>7</v>
      </c>
      <c r="L22" s="99">
        <v>1.6097183534509443</v>
      </c>
      <c r="M22" s="58">
        <v>0.04237268518518519</v>
      </c>
      <c r="N22" s="59">
        <v>6</v>
      </c>
      <c r="O22" s="127">
        <v>1.6671220400728597</v>
      </c>
      <c r="P22" s="58">
        <v>0.010694444444444444</v>
      </c>
      <c r="Q22" s="59">
        <v>3</v>
      </c>
      <c r="R22" s="57">
        <v>1.3143669985775248</v>
      </c>
      <c r="S22" s="58">
        <v>0.04814814814814814</v>
      </c>
      <c r="T22" s="59">
        <v>3</v>
      </c>
      <c r="U22" s="57">
        <v>1.3346166185434711</v>
      </c>
      <c r="V22" s="58">
        <v>0.04979166666666667</v>
      </c>
      <c r="W22" s="60">
        <v>2</v>
      </c>
      <c r="X22" s="57">
        <v>1.002797202797203</v>
      </c>
      <c r="Y22" s="17">
        <v>0.030925925925925926</v>
      </c>
      <c r="Z22" s="26">
        <v>4</v>
      </c>
      <c r="AA22" s="10">
        <v>1.0964300369306523</v>
      </c>
    </row>
    <row r="23" spans="1:27" ht="12.75" thickBot="1">
      <c r="A23" s="67"/>
      <c r="B23" s="67"/>
      <c r="C23" s="68"/>
      <c r="D23" s="69"/>
      <c r="E23" s="70"/>
      <c r="F23" s="103"/>
      <c r="G23" s="72"/>
      <c r="H23" s="104"/>
      <c r="I23" s="105"/>
      <c r="J23" s="106"/>
      <c r="K23" s="78"/>
      <c r="L23" s="107"/>
      <c r="M23" s="108"/>
      <c r="N23" s="78"/>
      <c r="O23" s="107"/>
      <c r="P23" s="108"/>
      <c r="Q23" s="78"/>
      <c r="R23" s="107"/>
      <c r="S23" s="108"/>
      <c r="T23" s="78"/>
      <c r="U23" s="107"/>
      <c r="V23" s="108"/>
      <c r="W23" s="78"/>
      <c r="X23" s="107"/>
      <c r="Y23" s="109"/>
      <c r="Z23" s="81"/>
      <c r="AA23" s="110"/>
    </row>
    <row r="24" spans="1:27" ht="12">
      <c r="A24" s="39" t="s">
        <v>31</v>
      </c>
      <c r="B24" s="39" t="s">
        <v>15</v>
      </c>
      <c r="C24" s="40" t="s">
        <v>28</v>
      </c>
      <c r="D24" s="86" t="s">
        <v>73</v>
      </c>
      <c r="E24" s="87">
        <v>1</v>
      </c>
      <c r="F24" s="36">
        <f>+I24*90%+AA24*10%</f>
        <v>1</v>
      </c>
      <c r="G24" s="88">
        <f t="shared" si="0"/>
        <v>4</v>
      </c>
      <c r="H24" s="24">
        <f t="shared" si="1"/>
        <v>1</v>
      </c>
      <c r="I24" s="115">
        <f>((L24+O24+R24+U24+X24))/(G24)</f>
        <v>1</v>
      </c>
      <c r="J24" s="50">
        <v>0.06515046296296297</v>
      </c>
      <c r="K24" s="53">
        <v>1</v>
      </c>
      <c r="L24" s="51">
        <v>1</v>
      </c>
      <c r="M24" s="52">
        <v>0.03107638888888889</v>
      </c>
      <c r="N24" s="53">
        <v>1</v>
      </c>
      <c r="O24" s="51">
        <v>1</v>
      </c>
      <c r="P24" s="52"/>
      <c r="Q24" s="53"/>
      <c r="R24" s="51"/>
      <c r="S24" s="52">
        <v>0.030300925925925926</v>
      </c>
      <c r="T24" s="53">
        <v>1</v>
      </c>
      <c r="U24" s="51">
        <v>1</v>
      </c>
      <c r="V24" s="52">
        <v>0.048240740740740744</v>
      </c>
      <c r="W24" s="54">
        <v>1</v>
      </c>
      <c r="X24" s="51">
        <v>1</v>
      </c>
      <c r="Y24" s="16">
        <v>0.015196759259259259</v>
      </c>
      <c r="Z24" s="25">
        <v>1</v>
      </c>
      <c r="AA24" s="9">
        <v>1</v>
      </c>
    </row>
    <row r="25" spans="1:27" ht="12">
      <c r="A25" s="42"/>
      <c r="B25" s="42" t="s">
        <v>14</v>
      </c>
      <c r="C25" s="43" t="s">
        <v>34</v>
      </c>
      <c r="D25" s="44" t="s">
        <v>76</v>
      </c>
      <c r="E25" s="12">
        <v>2</v>
      </c>
      <c r="F25" s="37">
        <f>+I25*90%+AA25*10%</f>
        <v>1.2442892831731411</v>
      </c>
      <c r="G25" s="65">
        <f>+SUM(IF(L25=0,0,1),IF(O25=0,0,1),IF(R25=0,0,1),IF(U25=0,0,1),IF(X25=0,0,1))</f>
        <v>5</v>
      </c>
      <c r="H25" s="23">
        <f>+(L25+O25+R25+U25+X25)/G25</f>
        <v>1.3069998256680626</v>
      </c>
      <c r="I25" s="116">
        <f>((L25+O25+R25+U25+X25)-MAX(L25,O25,R25,U25,X25))/(G25-1)</f>
        <v>1.2562848682460304</v>
      </c>
      <c r="J25" s="55">
        <v>0.09836805555555556</v>
      </c>
      <c r="K25" s="59">
        <v>2</v>
      </c>
      <c r="L25" s="127">
        <v>1.5098596553561912</v>
      </c>
      <c r="M25" s="58">
        <v>0.04369212962962963</v>
      </c>
      <c r="N25" s="59">
        <v>4</v>
      </c>
      <c r="O25" s="57">
        <v>1.4059590316573556</v>
      </c>
      <c r="P25" s="58">
        <v>0.012905092592592591</v>
      </c>
      <c r="Q25" s="59">
        <v>1</v>
      </c>
      <c r="R25" s="57">
        <v>1</v>
      </c>
      <c r="S25" s="58">
        <v>0.04378472222222222</v>
      </c>
      <c r="T25" s="59">
        <v>3</v>
      </c>
      <c r="U25" s="57">
        <v>1.4449961802902977</v>
      </c>
      <c r="V25" s="58">
        <v>0.05664351851851852</v>
      </c>
      <c r="W25" s="60">
        <v>3</v>
      </c>
      <c r="X25" s="57">
        <f>+V25/V$24</f>
        <v>1.1741842610364681</v>
      </c>
      <c r="Y25" s="17">
        <v>0.01726851851851852</v>
      </c>
      <c r="Z25" s="26">
        <v>8</v>
      </c>
      <c r="AA25" s="10">
        <v>1.1363290175171366</v>
      </c>
    </row>
    <row r="26" spans="1:27" ht="12">
      <c r="A26" s="18"/>
      <c r="B26" s="42" t="s">
        <v>39</v>
      </c>
      <c r="C26" s="43" t="s">
        <v>21</v>
      </c>
      <c r="D26" s="44" t="s">
        <v>77</v>
      </c>
      <c r="E26" s="12">
        <v>3</v>
      </c>
      <c r="F26" s="37">
        <f>+I26*90%+AA26*10%</f>
        <v>1.344250896071413</v>
      </c>
      <c r="G26" s="65">
        <f>+SUM(IF(L26=0,0,1),IF(O26=0,0,1),IF(R26=0,0,1),IF(U26=0,0,1),IF(X26=0,0,1))</f>
        <v>4</v>
      </c>
      <c r="H26" s="23">
        <f>+(L26+O26+R26+U26+X26)/G26</f>
        <v>1.3597371807918806</v>
      </c>
      <c r="I26" s="62">
        <f>((L26+O26+R26+U26+X26))/(G26)</f>
        <v>1.3597371807918806</v>
      </c>
      <c r="J26" s="55" t="s">
        <v>26</v>
      </c>
      <c r="K26" s="59"/>
      <c r="L26" s="57"/>
      <c r="M26" s="58">
        <v>0.050914351851851856</v>
      </c>
      <c r="N26" s="59">
        <v>6</v>
      </c>
      <c r="O26" s="57">
        <v>1.6383612662942273</v>
      </c>
      <c r="P26" s="58">
        <v>0.017824074074074076</v>
      </c>
      <c r="Q26" s="59">
        <v>4</v>
      </c>
      <c r="R26" s="57">
        <v>1.3811659192825114</v>
      </c>
      <c r="S26" s="58">
        <v>0.04144675925925926</v>
      </c>
      <c r="T26" s="59">
        <v>2</v>
      </c>
      <c r="U26" s="57">
        <v>1.3678380443086327</v>
      </c>
      <c r="V26" s="58">
        <v>0.050729166666666665</v>
      </c>
      <c r="W26" s="60">
        <v>2</v>
      </c>
      <c r="X26" s="57">
        <f>+V26/V$24</f>
        <v>1.0515834932821497</v>
      </c>
      <c r="Y26" s="17">
        <v>0.018310185185185186</v>
      </c>
      <c r="Z26" s="26">
        <v>9</v>
      </c>
      <c r="AA26" s="10">
        <v>1.204874333587205</v>
      </c>
    </row>
    <row r="27" spans="1:27" ht="12">
      <c r="A27" s="42"/>
      <c r="B27" s="42" t="s">
        <v>30</v>
      </c>
      <c r="C27" s="43" t="s">
        <v>29</v>
      </c>
      <c r="D27" s="44" t="s">
        <v>77</v>
      </c>
      <c r="E27" s="12">
        <v>4</v>
      </c>
      <c r="F27" s="37">
        <f>+I27*90%+AA27*10%</f>
        <v>1.49338007776331</v>
      </c>
      <c r="G27" s="65">
        <f t="shared" si="0"/>
        <v>4</v>
      </c>
      <c r="H27" s="23">
        <f t="shared" si="1"/>
        <v>1.5348295185776644</v>
      </c>
      <c r="I27" s="62">
        <f>((L27+O27+R27+U27+X27))/(G27)</f>
        <v>1.5348295185776644</v>
      </c>
      <c r="J27" s="55" t="s">
        <v>26</v>
      </c>
      <c r="K27" s="59"/>
      <c r="L27" s="57"/>
      <c r="M27" s="58">
        <v>0.042569444444444444</v>
      </c>
      <c r="N27" s="59">
        <v>3</v>
      </c>
      <c r="O27" s="57">
        <v>1.3698324022346369</v>
      </c>
      <c r="P27" s="58">
        <v>0.014814814814814814</v>
      </c>
      <c r="Q27" s="59">
        <v>2</v>
      </c>
      <c r="R27" s="57">
        <v>1.147982062780269</v>
      </c>
      <c r="S27" s="58">
        <v>0.056192129629629634</v>
      </c>
      <c r="T27" s="59">
        <v>4</v>
      </c>
      <c r="U27" s="57">
        <v>1.8544690603514133</v>
      </c>
      <c r="V27" s="58">
        <v>0.08524305555555556</v>
      </c>
      <c r="W27" s="60">
        <v>6</v>
      </c>
      <c r="X27" s="57">
        <f>+V27/V$24</f>
        <v>1.7670345489443378</v>
      </c>
      <c r="Y27" s="17">
        <v>0.01702546296296296</v>
      </c>
      <c r="Z27" s="26">
        <v>4</v>
      </c>
      <c r="AA27" s="10">
        <v>1.1203351104341202</v>
      </c>
    </row>
    <row r="28" spans="1:27" ht="12">
      <c r="A28" s="42"/>
      <c r="B28" s="30" t="s">
        <v>35</v>
      </c>
      <c r="C28" s="31" t="s">
        <v>36</v>
      </c>
      <c r="D28" s="34" t="s">
        <v>74</v>
      </c>
      <c r="E28" s="12"/>
      <c r="F28" s="37"/>
      <c r="G28" s="65">
        <f>+SUM(IF(L28=0,0,1),IF(O28=0,0,1),IF(R28=0,0,1),IF(U28=0,0,1),IF(X28=0,0,1))</f>
        <v>2</v>
      </c>
      <c r="H28" s="122">
        <f>+(L28+O28+R28+U28+X28)/G28</f>
        <v>1.413744168020556</v>
      </c>
      <c r="I28" s="116"/>
      <c r="J28" s="55">
        <v>0.10625</v>
      </c>
      <c r="K28" s="59">
        <v>3</v>
      </c>
      <c r="L28" s="57">
        <v>1.6308402913483744</v>
      </c>
      <c r="M28" s="58">
        <v>0.0371875</v>
      </c>
      <c r="N28" s="59">
        <v>2</v>
      </c>
      <c r="O28" s="57">
        <v>1.1966480446927374</v>
      </c>
      <c r="P28" s="58"/>
      <c r="Q28" s="59"/>
      <c r="R28" s="57"/>
      <c r="S28" s="58"/>
      <c r="T28" s="59"/>
      <c r="U28" s="57"/>
      <c r="V28" s="58"/>
      <c r="W28" s="60"/>
      <c r="X28" s="57"/>
      <c r="Y28" s="17">
        <v>0.01877314814814815</v>
      </c>
      <c r="Z28" s="26">
        <v>11</v>
      </c>
      <c r="AA28" s="10">
        <v>1.2353389185072354</v>
      </c>
    </row>
    <row r="29" spans="1:27" ht="12">
      <c r="A29" s="18"/>
      <c r="B29" s="30" t="s">
        <v>84</v>
      </c>
      <c r="C29" s="31" t="s">
        <v>85</v>
      </c>
      <c r="D29" s="34" t="s">
        <v>77</v>
      </c>
      <c r="E29" s="12"/>
      <c r="F29" s="37"/>
      <c r="G29" s="65">
        <f>+SUM(IF(L29=0,0,1),IF(O29=0,0,1),IF(R29=0,0,1),IF(U29=0,0,1),IF(X29=0,0,1))</f>
        <v>3</v>
      </c>
      <c r="H29" s="122">
        <f>+(L29+O29+R29+U29+X29)/G29</f>
        <v>1.5057186285684583</v>
      </c>
      <c r="I29" s="116"/>
      <c r="J29" s="55"/>
      <c r="K29" s="59"/>
      <c r="L29" s="57"/>
      <c r="M29" s="58"/>
      <c r="N29" s="59"/>
      <c r="O29" s="57"/>
      <c r="P29" s="58">
        <v>0.016770833333333332</v>
      </c>
      <c r="Q29" s="59">
        <v>3</v>
      </c>
      <c r="R29" s="57">
        <v>1.2995515695067266</v>
      </c>
      <c r="S29" s="58">
        <v>0.06034722222222222</v>
      </c>
      <c r="T29" s="59">
        <v>5</v>
      </c>
      <c r="U29" s="57">
        <v>1.991596638655462</v>
      </c>
      <c r="V29" s="58">
        <v>0.05914351851851852</v>
      </c>
      <c r="W29" s="60">
        <v>4</v>
      </c>
      <c r="X29" s="57">
        <f>+V29/V$24</f>
        <v>1.226007677543186</v>
      </c>
      <c r="Y29" s="17">
        <v>0.018310185185185186</v>
      </c>
      <c r="Z29" s="26">
        <v>10</v>
      </c>
      <c r="AA29" s="10">
        <v>1.204874333587205</v>
      </c>
    </row>
    <row r="30" spans="1:27" ht="12">
      <c r="A30" s="18"/>
      <c r="B30" s="30" t="s">
        <v>37</v>
      </c>
      <c r="C30" s="31" t="s">
        <v>38</v>
      </c>
      <c r="D30" s="34" t="s">
        <v>77</v>
      </c>
      <c r="E30" s="12"/>
      <c r="F30" s="37"/>
      <c r="G30" s="65">
        <f t="shared" si="0"/>
        <v>1</v>
      </c>
      <c r="H30" s="23">
        <f t="shared" si="1"/>
        <v>1.595903165735568</v>
      </c>
      <c r="I30" s="62"/>
      <c r="J30" s="55" t="s">
        <v>26</v>
      </c>
      <c r="K30" s="59"/>
      <c r="L30" s="57"/>
      <c r="M30" s="58">
        <v>0.04959490740740741</v>
      </c>
      <c r="N30" s="59">
        <v>5</v>
      </c>
      <c r="O30" s="57">
        <v>1.595903165735568</v>
      </c>
      <c r="P30" s="58"/>
      <c r="Q30" s="59"/>
      <c r="R30" s="57"/>
      <c r="S30" s="58"/>
      <c r="T30" s="59"/>
      <c r="U30" s="57"/>
      <c r="V30" s="58"/>
      <c r="W30" s="60"/>
      <c r="X30" s="57"/>
      <c r="Y30" s="17">
        <v>0.01675925925925926</v>
      </c>
      <c r="Z30" s="26">
        <v>3</v>
      </c>
      <c r="AA30" s="10">
        <v>1.1028179741051027</v>
      </c>
    </row>
    <row r="31" spans="1:27" ht="12">
      <c r="A31" s="18"/>
      <c r="B31" s="30" t="s">
        <v>86</v>
      </c>
      <c r="C31" s="31" t="s">
        <v>87</v>
      </c>
      <c r="D31" s="34" t="s">
        <v>76</v>
      </c>
      <c r="E31" s="12">
        <v>5</v>
      </c>
      <c r="F31" s="37"/>
      <c r="G31" s="65">
        <f>+SUM(IF(L31=0,0,1),IF(O31=0,0,1),IF(R31=0,0,1),IF(U31=0,0,1),IF(X31=0,0,1))</f>
        <v>3</v>
      </c>
      <c r="H31" s="23">
        <f>+(L31+O31+R31+U31+X31)/G31</f>
        <v>2.1600809350227625</v>
      </c>
      <c r="I31" s="62"/>
      <c r="J31" s="55" t="s">
        <v>26</v>
      </c>
      <c r="K31" s="59"/>
      <c r="L31" s="57"/>
      <c r="M31" s="58">
        <v>0.09043981481481482</v>
      </c>
      <c r="N31" s="59">
        <v>7</v>
      </c>
      <c r="O31" s="57">
        <v>2.9102420856610802</v>
      </c>
      <c r="P31" s="58">
        <v>0.01943287037037037</v>
      </c>
      <c r="Q31" s="59">
        <v>5</v>
      </c>
      <c r="R31" s="57">
        <v>1.5058295964125563</v>
      </c>
      <c r="S31" s="58">
        <v>0.0625462962962963</v>
      </c>
      <c r="T31" s="59">
        <v>6</v>
      </c>
      <c r="U31" s="57">
        <v>2.064171122994652</v>
      </c>
      <c r="V31" s="58" t="s">
        <v>26</v>
      </c>
      <c r="W31" s="60"/>
      <c r="X31" s="57"/>
      <c r="Y31" s="17">
        <v>0.01986111111111111</v>
      </c>
      <c r="Z31" s="26">
        <v>10</v>
      </c>
      <c r="AA31" s="10">
        <v>1.306930693069307</v>
      </c>
    </row>
    <row r="32" spans="1:27" ht="12.75" thickBot="1">
      <c r="A32" s="67"/>
      <c r="B32" s="67"/>
      <c r="C32" s="68"/>
      <c r="D32" s="69"/>
      <c r="E32" s="70"/>
      <c r="F32" s="71"/>
      <c r="G32" s="72"/>
      <c r="H32" s="73"/>
      <c r="I32" s="105"/>
      <c r="J32" s="75"/>
      <c r="K32" s="78"/>
      <c r="L32" s="76"/>
      <c r="M32" s="77"/>
      <c r="N32" s="78"/>
      <c r="O32" s="76"/>
      <c r="P32" s="77"/>
      <c r="Q32" s="78"/>
      <c r="R32" s="76"/>
      <c r="S32" s="77"/>
      <c r="T32" s="78"/>
      <c r="U32" s="76"/>
      <c r="V32" s="77"/>
      <c r="W32" s="79"/>
      <c r="X32" s="76"/>
      <c r="Y32" s="80"/>
      <c r="Z32" s="81"/>
      <c r="AA32" s="82"/>
    </row>
    <row r="33" spans="1:27" ht="12">
      <c r="A33" s="39" t="s">
        <v>32</v>
      </c>
      <c r="B33" s="120" t="s">
        <v>40</v>
      </c>
      <c r="C33" s="121" t="s">
        <v>16</v>
      </c>
      <c r="D33" s="41" t="s">
        <v>73</v>
      </c>
      <c r="E33" s="11">
        <v>1</v>
      </c>
      <c r="F33" s="36">
        <f>+I33*90%+AA33*10%</f>
        <v>1.0009900990099012</v>
      </c>
      <c r="G33" s="88">
        <f t="shared" si="0"/>
        <v>2</v>
      </c>
      <c r="H33" s="24">
        <f t="shared" si="1"/>
        <v>1.0313248887367341</v>
      </c>
      <c r="I33" s="61">
        <f>((L33+O33+R33+U33+X33)-MAX(L33,O33,R33,U33,X33))/(G33-1)</f>
        <v>1.0000000000000002</v>
      </c>
      <c r="J33" s="50">
        <v>0.06539351851851852</v>
      </c>
      <c r="K33" s="53">
        <v>1</v>
      </c>
      <c r="L33" s="51">
        <v>1</v>
      </c>
      <c r="M33" s="52">
        <v>0.035925925925925924</v>
      </c>
      <c r="N33" s="53">
        <v>2</v>
      </c>
      <c r="O33" s="51">
        <v>1.062649777473468</v>
      </c>
      <c r="P33" s="52"/>
      <c r="Q33" s="53"/>
      <c r="R33" s="51"/>
      <c r="S33" s="52"/>
      <c r="T33" s="53"/>
      <c r="U33" s="51"/>
      <c r="V33" s="52"/>
      <c r="W33" s="54"/>
      <c r="X33" s="51"/>
      <c r="Y33" s="16">
        <v>0.02361111111111111</v>
      </c>
      <c r="Z33" s="25">
        <v>2</v>
      </c>
      <c r="AA33" s="9">
        <v>1.00990099009901</v>
      </c>
    </row>
    <row r="34" spans="1:27" ht="12">
      <c r="A34" s="42"/>
      <c r="B34" s="42" t="s">
        <v>19</v>
      </c>
      <c r="C34" s="43" t="s">
        <v>20</v>
      </c>
      <c r="D34" s="45" t="s">
        <v>72</v>
      </c>
      <c r="E34" s="12">
        <v>2</v>
      </c>
      <c r="F34" s="37">
        <f>+I34*90%+AA34*10%</f>
        <v>1.020031944540608</v>
      </c>
      <c r="G34" s="65">
        <f t="shared" si="0"/>
        <v>5</v>
      </c>
      <c r="H34" s="23">
        <f t="shared" si="1"/>
        <v>1.0312126781772801</v>
      </c>
      <c r="I34" s="62">
        <f>((L34+O34+R34+U34+X34)-MAX(L34,O34,R34,U34,X34))/(G34-1)</f>
        <v>1.0203875291375293</v>
      </c>
      <c r="J34" s="55">
        <v>0.07026620370370369</v>
      </c>
      <c r="K34" s="59">
        <v>2</v>
      </c>
      <c r="L34" s="127">
        <v>1.074513274336283</v>
      </c>
      <c r="M34" s="58">
        <v>0.03380787037037037</v>
      </c>
      <c r="N34" s="59">
        <v>1</v>
      </c>
      <c r="O34" s="57">
        <v>1</v>
      </c>
      <c r="P34" s="58">
        <v>0.01224537037037037</v>
      </c>
      <c r="Q34" s="59">
        <v>2</v>
      </c>
      <c r="R34" s="57">
        <v>1.0173076923076925</v>
      </c>
      <c r="S34" s="58">
        <v>0.04064814814814815</v>
      </c>
      <c r="T34" s="59">
        <v>2</v>
      </c>
      <c r="U34" s="57">
        <v>1.0642424242424244</v>
      </c>
      <c r="V34" s="58">
        <v>0.048657407407407406</v>
      </c>
      <c r="W34" s="60">
        <v>1</v>
      </c>
      <c r="X34" s="57">
        <v>1</v>
      </c>
      <c r="Y34" s="17">
        <v>0.02377314814814815</v>
      </c>
      <c r="Z34" s="26">
        <v>3</v>
      </c>
      <c r="AA34" s="10">
        <v>1.016831683168317</v>
      </c>
    </row>
    <row r="35" spans="1:27" ht="12">
      <c r="A35" s="42"/>
      <c r="B35" s="42" t="s">
        <v>22</v>
      </c>
      <c r="C35" s="43" t="s">
        <v>23</v>
      </c>
      <c r="D35" s="45" t="s">
        <v>72</v>
      </c>
      <c r="E35" s="12">
        <v>4</v>
      </c>
      <c r="F35" s="37">
        <f>+I35*90%+AA35*10%</f>
        <v>1.1246623686363908</v>
      </c>
      <c r="G35" s="65">
        <f>+SUM(IF(L35=0,0,1),IF(O35=0,0,1),IF(R35=0,0,1),IF(U35=0,0,1),IF(X35=0,0,1))</f>
        <v>5</v>
      </c>
      <c r="H35" s="23">
        <f>+(L35+O35+R35+U35+X35)/G35</f>
        <v>1.1913998337820069</v>
      </c>
      <c r="I35" s="62">
        <f>((L35+O35+R35+U35+X35)-MAX(L35,O35,R35,U35,X35))/(G35-1)</f>
        <v>1.138513742929323</v>
      </c>
      <c r="J35" s="55">
        <v>0.07717592592592593</v>
      </c>
      <c r="K35" s="59">
        <v>3</v>
      </c>
      <c r="L35" s="57">
        <v>1.1801769911504425</v>
      </c>
      <c r="M35" s="58">
        <v>0.04743055555555556</v>
      </c>
      <c r="N35" s="59">
        <v>4</v>
      </c>
      <c r="O35" s="127">
        <v>1.4029441971927423</v>
      </c>
      <c r="P35" s="58">
        <v>0.012037037037037035</v>
      </c>
      <c r="Q35" s="59">
        <v>1</v>
      </c>
      <c r="R35" s="57">
        <v>1</v>
      </c>
      <c r="S35" s="58">
        <v>0.05174768518518519</v>
      </c>
      <c r="T35" s="59">
        <v>3</v>
      </c>
      <c r="U35" s="57">
        <v>1.354848484848485</v>
      </c>
      <c r="V35" s="58">
        <v>0.04958333333333333</v>
      </c>
      <c r="W35" s="60">
        <v>2</v>
      </c>
      <c r="X35" s="57">
        <v>1.0190294957183634</v>
      </c>
      <c r="Y35" s="17">
        <v>0.02337962962962963</v>
      </c>
      <c r="Z35" s="26">
        <v>1</v>
      </c>
      <c r="AA35" s="10">
        <v>1</v>
      </c>
    </row>
    <row r="36" spans="1:27" ht="12">
      <c r="A36" s="42"/>
      <c r="B36" s="42" t="s">
        <v>10</v>
      </c>
      <c r="C36" s="43" t="s">
        <v>21</v>
      </c>
      <c r="D36" s="44" t="s">
        <v>73</v>
      </c>
      <c r="E36" s="12">
        <v>3</v>
      </c>
      <c r="F36" s="37">
        <f>+I36*90%+AA36*10%</f>
        <v>1.173853533798412</v>
      </c>
      <c r="G36" s="65">
        <f>+SUM(IF(L36=0,0,1),IF(O36=0,0,1),IF(R36=0,0,1),IF(U36=0,0,1),IF(X36=0,0,1))</f>
        <v>4</v>
      </c>
      <c r="H36" s="122">
        <f>+(L36+O36+R36+U36+X36)/G36</f>
        <v>1.1745787339234282</v>
      </c>
      <c r="I36" s="62">
        <f>((L36+O36+R36+U36+X36))/(G36)</f>
        <v>1.1745787339234282</v>
      </c>
      <c r="J36" s="55">
        <v>0.0842013888888889</v>
      </c>
      <c r="K36" s="59">
        <v>4</v>
      </c>
      <c r="L36" s="57">
        <v>1.2876106194690267</v>
      </c>
      <c r="M36" s="58">
        <v>0.0459375</v>
      </c>
      <c r="N36" s="59">
        <v>3</v>
      </c>
      <c r="O36" s="57">
        <v>1.358781239301609</v>
      </c>
      <c r="P36" s="58">
        <v>0.01266203703703704</v>
      </c>
      <c r="Q36" s="59"/>
      <c r="R36" s="57">
        <v>1.0519230769230772</v>
      </c>
      <c r="S36" s="58">
        <v>0.03819444444444444</v>
      </c>
      <c r="T36" s="59">
        <v>1</v>
      </c>
      <c r="U36" s="57">
        <v>1</v>
      </c>
      <c r="V36" s="58" t="s">
        <v>26</v>
      </c>
      <c r="W36" s="60"/>
      <c r="X36" s="57"/>
      <c r="Y36" s="17">
        <v>0.027291666666666662</v>
      </c>
      <c r="Z36" s="26">
        <v>5</v>
      </c>
      <c r="AA36" s="10">
        <v>1.1673267326732673</v>
      </c>
    </row>
    <row r="37" spans="1:27" ht="12">
      <c r="A37" s="42"/>
      <c r="B37" s="30" t="s">
        <v>41</v>
      </c>
      <c r="C37" s="31" t="s">
        <v>21</v>
      </c>
      <c r="D37" s="34" t="s">
        <v>77</v>
      </c>
      <c r="E37" s="12">
        <v>5</v>
      </c>
      <c r="F37" s="37">
        <f>+I37*90%+AA37*10%</f>
        <v>1.3989604970506038</v>
      </c>
      <c r="G37" s="65">
        <f>+SUM(IF(L37=0,0,1),IF(O37=0,0,1),IF(R37=0,0,1),IF(U37=0,0,1),IF(X37=0,0,1))</f>
        <v>5</v>
      </c>
      <c r="H37" s="23">
        <f>+(L37+O37+R37+U37+X37)/G37</f>
        <v>1.469582375643666</v>
      </c>
      <c r="I37" s="62">
        <f>((L37+O37+R37+U37+X37)-MAX(L37,O37,R37,U37,X37))/(G37-1)</f>
        <v>1.4206821804412648</v>
      </c>
      <c r="J37" s="55">
        <v>0.09115740740740741</v>
      </c>
      <c r="K37" s="59">
        <v>6</v>
      </c>
      <c r="L37" s="57">
        <v>1.393982300884956</v>
      </c>
      <c r="M37" s="58">
        <v>0.056296296296296296</v>
      </c>
      <c r="N37" s="59">
        <v>5</v>
      </c>
      <c r="O37" s="127">
        <v>1.6651831564532695</v>
      </c>
      <c r="P37" s="58">
        <v>0.015381944444444443</v>
      </c>
      <c r="Q37" s="59"/>
      <c r="R37" s="57">
        <v>1.2778846153846155</v>
      </c>
      <c r="S37" s="58">
        <v>0.06015046296296297</v>
      </c>
      <c r="T37" s="59">
        <v>5</v>
      </c>
      <c r="U37" s="57">
        <v>1.5748484848484852</v>
      </c>
      <c r="V37" s="58">
        <v>0.06987268518518519</v>
      </c>
      <c r="W37" s="60">
        <v>4</v>
      </c>
      <c r="X37" s="57">
        <v>1.436013320647003</v>
      </c>
      <c r="Y37" s="17">
        <v>0.028136574074074074</v>
      </c>
      <c r="Z37" s="26">
        <v>6</v>
      </c>
      <c r="AA37" s="10">
        <v>1.2034653465346534</v>
      </c>
    </row>
    <row r="38" spans="1:27" ht="12">
      <c r="A38" s="42"/>
      <c r="B38" s="30" t="s">
        <v>24</v>
      </c>
      <c r="C38" s="31" t="s">
        <v>25</v>
      </c>
      <c r="D38" s="34" t="s">
        <v>71</v>
      </c>
      <c r="E38" s="12"/>
      <c r="F38" s="37"/>
      <c r="G38" s="65">
        <f t="shared" si="0"/>
        <v>2</v>
      </c>
      <c r="H38" s="23">
        <f t="shared" si="1"/>
        <v>1.4029095381930665</v>
      </c>
      <c r="I38" s="62"/>
      <c r="J38" s="55">
        <v>0.08432870370370371</v>
      </c>
      <c r="K38" s="59">
        <v>5</v>
      </c>
      <c r="L38" s="57">
        <v>1.289557522123894</v>
      </c>
      <c r="M38" s="58">
        <v>0.05126157407407408</v>
      </c>
      <c r="N38" s="59">
        <v>4</v>
      </c>
      <c r="O38" s="57">
        <v>1.516261554262239</v>
      </c>
      <c r="P38" s="58"/>
      <c r="Q38" s="59"/>
      <c r="R38" s="57"/>
      <c r="S38" s="58"/>
      <c r="T38" s="59"/>
      <c r="U38" s="57"/>
      <c r="V38" s="58"/>
      <c r="W38" s="60"/>
      <c r="X38" s="57"/>
      <c r="Y38" s="17">
        <v>0.024826388888888887</v>
      </c>
      <c r="Z38" s="26">
        <v>4</v>
      </c>
      <c r="AA38" s="10">
        <v>1.061881188118812</v>
      </c>
    </row>
    <row r="39" spans="1:27" ht="12.75" thickBot="1">
      <c r="A39" s="67"/>
      <c r="B39" s="67"/>
      <c r="C39" s="68"/>
      <c r="D39" s="69"/>
      <c r="E39" s="70"/>
      <c r="F39" s="71"/>
      <c r="G39" s="72"/>
      <c r="H39" s="73"/>
      <c r="I39" s="74"/>
      <c r="J39" s="75"/>
      <c r="K39" s="78"/>
      <c r="L39" s="76"/>
      <c r="M39" s="77"/>
      <c r="N39" s="78"/>
      <c r="O39" s="76"/>
      <c r="P39" s="77"/>
      <c r="Q39" s="78"/>
      <c r="R39" s="76"/>
      <c r="S39" s="77"/>
      <c r="T39" s="78"/>
      <c r="U39" s="76"/>
      <c r="V39" s="77"/>
      <c r="W39" s="79"/>
      <c r="X39" s="76"/>
      <c r="Y39" s="80"/>
      <c r="Z39" s="81"/>
      <c r="AA39" s="82"/>
    </row>
    <row r="40" spans="1:27" ht="12">
      <c r="A40" s="39" t="s">
        <v>33</v>
      </c>
      <c r="B40" s="120" t="s">
        <v>17</v>
      </c>
      <c r="C40" s="121" t="s">
        <v>12</v>
      </c>
      <c r="D40" s="41" t="s">
        <v>72</v>
      </c>
      <c r="E40" s="11">
        <v>1</v>
      </c>
      <c r="F40" s="36">
        <f>+I40*90%+AA40*10%</f>
        <v>1</v>
      </c>
      <c r="G40" s="88">
        <f t="shared" si="0"/>
        <v>2</v>
      </c>
      <c r="H40" s="24">
        <f t="shared" si="1"/>
        <v>1</v>
      </c>
      <c r="I40" s="61">
        <f>((L40+O40+R40+U40+X40))/(G40)</f>
        <v>1</v>
      </c>
      <c r="J40" s="50">
        <v>0.06403935185185185</v>
      </c>
      <c r="K40" s="53">
        <v>1</v>
      </c>
      <c r="L40" s="51">
        <v>1</v>
      </c>
      <c r="M40" s="52">
        <v>0.031956018518518516</v>
      </c>
      <c r="N40" s="53">
        <v>1</v>
      </c>
      <c r="O40" s="51">
        <v>1</v>
      </c>
      <c r="P40" s="52"/>
      <c r="Q40" s="53"/>
      <c r="R40" s="51"/>
      <c r="S40" s="52"/>
      <c r="T40" s="53"/>
      <c r="U40" s="51"/>
      <c r="V40" s="52"/>
      <c r="W40" s="54"/>
      <c r="X40" s="51"/>
      <c r="Y40" s="16">
        <v>0.03002314814814815</v>
      </c>
      <c r="Z40" s="25">
        <v>1</v>
      </c>
      <c r="AA40" s="9">
        <v>1</v>
      </c>
    </row>
    <row r="41" spans="1:27" ht="12">
      <c r="A41" s="83" t="s">
        <v>32</v>
      </c>
      <c r="B41" s="123" t="s">
        <v>40</v>
      </c>
      <c r="C41" s="124" t="s">
        <v>16</v>
      </c>
      <c r="D41" s="44" t="s">
        <v>73</v>
      </c>
      <c r="E41" s="12">
        <v>2</v>
      </c>
      <c r="F41" s="37">
        <f>+I41*90%+AA41*10%</f>
        <v>1.0686575336639366</v>
      </c>
      <c r="G41" s="65">
        <f t="shared" si="0"/>
        <v>2</v>
      </c>
      <c r="H41" s="23">
        <f t="shared" si="1"/>
        <v>1.072688101740877</v>
      </c>
      <c r="I41" s="62">
        <f>((L41+O41+R41+U41+X41))/(G41)</f>
        <v>1.072688101740877</v>
      </c>
      <c r="J41" s="55">
        <v>0.06539351851851852</v>
      </c>
      <c r="K41" s="59">
        <v>2</v>
      </c>
      <c r="L41" s="57">
        <v>1.0211458521597687</v>
      </c>
      <c r="M41" s="58">
        <v>0.035925925925925924</v>
      </c>
      <c r="N41" s="59">
        <v>3</v>
      </c>
      <c r="O41" s="57">
        <v>1.124230351321985</v>
      </c>
      <c r="P41" s="58"/>
      <c r="Q41" s="59"/>
      <c r="R41" s="57"/>
      <c r="S41" s="58"/>
      <c r="T41" s="59"/>
      <c r="U41" s="57"/>
      <c r="V41" s="58"/>
      <c r="W41" s="60"/>
      <c r="X41" s="57"/>
      <c r="Y41" s="17">
        <v>0.03099537037037037</v>
      </c>
      <c r="Z41" s="26">
        <v>2</v>
      </c>
      <c r="AA41" s="10">
        <v>1.0323824209714727</v>
      </c>
    </row>
    <row r="42" spans="1:27" ht="12">
      <c r="A42" s="83" t="s">
        <v>32</v>
      </c>
      <c r="B42" s="42" t="s">
        <v>19</v>
      </c>
      <c r="C42" s="43" t="s">
        <v>20</v>
      </c>
      <c r="D42" s="45" t="s">
        <v>72</v>
      </c>
      <c r="E42" s="12">
        <v>3</v>
      </c>
      <c r="F42" s="37">
        <f>+I42*90%+AA42*10%</f>
        <v>1.037389711592065</v>
      </c>
      <c r="G42" s="65">
        <f t="shared" si="0"/>
        <v>5</v>
      </c>
      <c r="H42" s="122">
        <f t="shared" si="1"/>
        <v>1.047713522568595</v>
      </c>
      <c r="I42" s="62">
        <f>((L42+O42+R42+U42+X42)-MAX(L42,O42,R42,U42,X42))/(G42-1)</f>
        <v>1.035333209915967</v>
      </c>
      <c r="J42" s="55">
        <v>0.07026620370370369</v>
      </c>
      <c r="K42" s="59">
        <v>3</v>
      </c>
      <c r="L42" s="127">
        <v>1.097234773179107</v>
      </c>
      <c r="M42" s="58">
        <v>0.03380787037037037</v>
      </c>
      <c r="N42" s="59">
        <v>2</v>
      </c>
      <c r="O42" s="57">
        <v>1.0579500181093808</v>
      </c>
      <c r="P42" s="58">
        <v>0.01224537037037037</v>
      </c>
      <c r="Q42" s="59">
        <v>2</v>
      </c>
      <c r="R42" s="57">
        <v>1.0829068577277379</v>
      </c>
      <c r="S42" s="58">
        <v>0.04064814814814815</v>
      </c>
      <c r="T42" s="59">
        <v>1</v>
      </c>
      <c r="U42" s="57">
        <v>1</v>
      </c>
      <c r="V42" s="58">
        <v>0.048657407407407406</v>
      </c>
      <c r="W42" s="60">
        <v>1</v>
      </c>
      <c r="X42" s="57">
        <v>1.000475963826749</v>
      </c>
      <c r="Y42" s="17">
        <v>0.03170138888888889</v>
      </c>
      <c r="Z42" s="26">
        <v>4</v>
      </c>
      <c r="AA42" s="10">
        <v>1.0558982266769468</v>
      </c>
    </row>
    <row r="43" spans="1:27" ht="12">
      <c r="A43" s="30"/>
      <c r="B43" s="42" t="s">
        <v>18</v>
      </c>
      <c r="C43" s="43" t="s">
        <v>13</v>
      </c>
      <c r="D43" s="44" t="s">
        <v>77</v>
      </c>
      <c r="E43" s="12">
        <v>4</v>
      </c>
      <c r="F43" s="37">
        <f>+I43*90%+AA43*10%</f>
        <v>1.0506799187931029</v>
      </c>
      <c r="G43" s="65">
        <f t="shared" si="0"/>
        <v>5</v>
      </c>
      <c r="H43" s="23">
        <f t="shared" si="1"/>
        <v>1.105321148404172</v>
      </c>
      <c r="I43" s="62">
        <f>((L43+O43+R43+U43+X43)-MAX(L43,O43,R43,U43,X43))/(G43-1)</f>
        <v>1.0522418013147044</v>
      </c>
      <c r="J43" s="55">
        <v>0.07579861111111111</v>
      </c>
      <c r="K43" s="59">
        <v>4</v>
      </c>
      <c r="L43" s="57">
        <v>1.183625519609615</v>
      </c>
      <c r="M43" s="58">
        <v>0.04210648148148149</v>
      </c>
      <c r="N43" s="59">
        <v>4</v>
      </c>
      <c r="O43" s="127">
        <v>1.3176385367620431</v>
      </c>
      <c r="P43" s="58">
        <v>0.011307870370370371</v>
      </c>
      <c r="Q43" s="59">
        <v>1</v>
      </c>
      <c r="R43" s="57">
        <v>1</v>
      </c>
      <c r="S43" s="58">
        <v>0.041678240740740745</v>
      </c>
      <c r="T43" s="59">
        <v>2</v>
      </c>
      <c r="U43" s="57">
        <v>1.0253416856492028</v>
      </c>
      <c r="V43" s="58">
        <v>0.04863425925925926</v>
      </c>
      <c r="W43" s="60">
        <v>1</v>
      </c>
      <c r="X43" s="57">
        <v>1</v>
      </c>
      <c r="Y43" s="17">
        <v>0.031122685185185187</v>
      </c>
      <c r="Z43" s="26">
        <v>3</v>
      </c>
      <c r="AA43" s="10">
        <v>1.0366229760986894</v>
      </c>
    </row>
    <row r="44" spans="1:27" ht="12.75" thickBot="1">
      <c r="A44" s="66"/>
      <c r="B44" s="67"/>
      <c r="C44" s="68"/>
      <c r="D44" s="69"/>
      <c r="E44" s="70"/>
      <c r="F44" s="71"/>
      <c r="G44" s="72"/>
      <c r="H44" s="73"/>
      <c r="I44" s="74"/>
      <c r="J44" s="75"/>
      <c r="K44" s="78"/>
      <c r="L44" s="76"/>
      <c r="M44" s="77"/>
      <c r="N44" s="78"/>
      <c r="O44" s="76"/>
      <c r="P44" s="77"/>
      <c r="Q44" s="78"/>
      <c r="R44" s="76"/>
      <c r="S44" s="77"/>
      <c r="T44" s="78"/>
      <c r="U44" s="76"/>
      <c r="V44" s="77"/>
      <c r="W44" s="79"/>
      <c r="X44" s="76"/>
      <c r="Y44" s="80"/>
      <c r="Z44" s="81"/>
      <c r="AA44" s="82"/>
    </row>
  </sheetData>
  <sheetProtection/>
  <printOptions/>
  <pageMargins left="0.2" right="0.19" top="0.2755905511811024" bottom="0.2362204724409449" header="0.15748031496062992" footer="0.1574803149606299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cols>
    <col min="8" max="8" width="9.140625" style="3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TranSilva</dc:creator>
  <cp:keywords/>
  <dc:description/>
  <cp:lastModifiedBy>TranSilva</cp:lastModifiedBy>
  <cp:lastPrinted>2014-06-02T09:38:27Z</cp:lastPrinted>
  <dcterms:created xsi:type="dcterms:W3CDTF">2011-05-11T04:38:17Z</dcterms:created>
  <dcterms:modified xsi:type="dcterms:W3CDTF">2017-05-21T17:09:23Z</dcterms:modified>
  <cp:category/>
  <cp:version/>
  <cp:contentType/>
  <cp:contentStatus/>
</cp:coreProperties>
</file>